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OKUMENTY\práce\KŠEFTÍKY\Štikar Karel\NBÚ Cejl\Moje\Rozpočty\"/>
    </mc:Choice>
  </mc:AlternateContent>
  <bookViews>
    <workbookView xWindow="0" yWindow="0" windowWidth="28800" windowHeight="12435" activeTab="1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Položky!$A$1:$G$114</definedName>
    <definedName name="_xlnm.Print_Area" localSheetId="1">Rekapitulace!$A$1:$I$29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13" i="3"/>
  <c r="BD113" i="3"/>
  <c r="BC113" i="3"/>
  <c r="BB113" i="3"/>
  <c r="BA113" i="3"/>
  <c r="G113" i="3"/>
  <c r="BE112" i="3"/>
  <c r="BD112" i="3"/>
  <c r="BC112" i="3"/>
  <c r="BB112" i="3"/>
  <c r="BA112" i="3"/>
  <c r="G112" i="3"/>
  <c r="BE111" i="3"/>
  <c r="BD111" i="3"/>
  <c r="BC111" i="3"/>
  <c r="BB111" i="3"/>
  <c r="BA111" i="3"/>
  <c r="G111" i="3"/>
  <c r="BE110" i="3"/>
  <c r="BD110" i="3"/>
  <c r="BC110" i="3"/>
  <c r="BB110" i="3"/>
  <c r="BA110" i="3"/>
  <c r="G110" i="3"/>
  <c r="BE109" i="3"/>
  <c r="BE114" i="3" s="1"/>
  <c r="I14" i="2" s="1"/>
  <c r="BD109" i="3"/>
  <c r="BC109" i="3"/>
  <c r="BC114" i="3" s="1"/>
  <c r="G14" i="2" s="1"/>
  <c r="BB109" i="3"/>
  <c r="BA109" i="3"/>
  <c r="BA114" i="3" s="1"/>
  <c r="E14" i="2" s="1"/>
  <c r="G109" i="3"/>
  <c r="B14" i="2"/>
  <c r="A14" i="2"/>
  <c r="BD114" i="3"/>
  <c r="H14" i="2" s="1"/>
  <c r="BB114" i="3"/>
  <c r="F14" i="2" s="1"/>
  <c r="G114" i="3"/>
  <c r="C114" i="3"/>
  <c r="BE106" i="3"/>
  <c r="BD106" i="3"/>
  <c r="BC106" i="3"/>
  <c r="BB106" i="3"/>
  <c r="BA106" i="3"/>
  <c r="G106" i="3"/>
  <c r="BE105" i="3"/>
  <c r="BD105" i="3"/>
  <c r="BB105" i="3"/>
  <c r="BA105" i="3"/>
  <c r="G105" i="3"/>
  <c r="BC105" i="3" s="1"/>
  <c r="BE104" i="3"/>
  <c r="BC104" i="3"/>
  <c r="BB104" i="3"/>
  <c r="BA104" i="3"/>
  <c r="G104" i="3"/>
  <c r="BD104" i="3" s="1"/>
  <c r="BE103" i="3"/>
  <c r="BC103" i="3"/>
  <c r="BB103" i="3"/>
  <c r="BA103" i="3"/>
  <c r="G103" i="3"/>
  <c r="BD103" i="3" s="1"/>
  <c r="BE102" i="3"/>
  <c r="BC102" i="3"/>
  <c r="BB102" i="3"/>
  <c r="BA102" i="3"/>
  <c r="G102" i="3"/>
  <c r="BD102" i="3" s="1"/>
  <c r="BE101" i="3"/>
  <c r="BC101" i="3"/>
  <c r="BB101" i="3"/>
  <c r="BA101" i="3"/>
  <c r="G101" i="3"/>
  <c r="BD101" i="3" s="1"/>
  <c r="BE100" i="3"/>
  <c r="BC100" i="3"/>
  <c r="BB100" i="3"/>
  <c r="BA100" i="3"/>
  <c r="G100" i="3"/>
  <c r="BD100" i="3" s="1"/>
  <c r="BE99" i="3"/>
  <c r="BC99" i="3"/>
  <c r="BB99" i="3"/>
  <c r="BA99" i="3"/>
  <c r="G99" i="3"/>
  <c r="BD99" i="3" s="1"/>
  <c r="BE98" i="3"/>
  <c r="BC98" i="3"/>
  <c r="BB98" i="3"/>
  <c r="BA98" i="3"/>
  <c r="G98" i="3"/>
  <c r="BD98" i="3" s="1"/>
  <c r="BE97" i="3"/>
  <c r="BC97" i="3"/>
  <c r="BC107" i="3" s="1"/>
  <c r="G13" i="2" s="1"/>
  <c r="BB97" i="3"/>
  <c r="BA97" i="3"/>
  <c r="G97" i="3"/>
  <c r="G107" i="3" s="1"/>
  <c r="B13" i="2"/>
  <c r="A13" i="2"/>
  <c r="BE107" i="3"/>
  <c r="I13" i="2" s="1"/>
  <c r="BB107" i="3"/>
  <c r="F13" i="2" s="1"/>
  <c r="BA107" i="3"/>
  <c r="E13" i="2" s="1"/>
  <c r="C107" i="3"/>
  <c r="BE94" i="3"/>
  <c r="BD94" i="3"/>
  <c r="BC94" i="3"/>
  <c r="BA94" i="3"/>
  <c r="G94" i="3"/>
  <c r="BB94" i="3" s="1"/>
  <c r="BE93" i="3"/>
  <c r="BD93" i="3"/>
  <c r="BC93" i="3"/>
  <c r="BB93" i="3"/>
  <c r="BA93" i="3"/>
  <c r="G93" i="3"/>
  <c r="BE92" i="3"/>
  <c r="BD92" i="3"/>
  <c r="BC92" i="3"/>
  <c r="BA92" i="3"/>
  <c r="G92" i="3"/>
  <c r="BB92" i="3" s="1"/>
  <c r="BE91" i="3"/>
  <c r="BD91" i="3"/>
  <c r="BC91" i="3"/>
  <c r="BB91" i="3"/>
  <c r="BA91" i="3"/>
  <c r="G91" i="3"/>
  <c r="BE90" i="3"/>
  <c r="BD90" i="3"/>
  <c r="BC90" i="3"/>
  <c r="BA90" i="3"/>
  <c r="G90" i="3"/>
  <c r="BB90" i="3" s="1"/>
  <c r="BE89" i="3"/>
  <c r="BD89" i="3"/>
  <c r="BC89" i="3"/>
  <c r="BB89" i="3"/>
  <c r="BA89" i="3"/>
  <c r="G89" i="3"/>
  <c r="BE88" i="3"/>
  <c r="BD88" i="3"/>
  <c r="BC88" i="3"/>
  <c r="BA88" i="3"/>
  <c r="G88" i="3"/>
  <c r="BB88" i="3" s="1"/>
  <c r="BE87" i="3"/>
  <c r="BD87" i="3"/>
  <c r="BC87" i="3"/>
  <c r="BB87" i="3"/>
  <c r="BA87" i="3"/>
  <c r="G87" i="3"/>
  <c r="BE86" i="3"/>
  <c r="BD86" i="3"/>
  <c r="BD95" i="3" s="1"/>
  <c r="H12" i="2" s="1"/>
  <c r="BC86" i="3"/>
  <c r="BC95" i="3" s="1"/>
  <c r="G12" i="2" s="1"/>
  <c r="BA86" i="3"/>
  <c r="G86" i="3"/>
  <c r="G95" i="3" s="1"/>
  <c r="B12" i="2"/>
  <c r="A12" i="2"/>
  <c r="BE95" i="3"/>
  <c r="I12" i="2" s="1"/>
  <c r="BA95" i="3"/>
  <c r="E12" i="2" s="1"/>
  <c r="C95" i="3"/>
  <c r="BE83" i="3"/>
  <c r="BD83" i="3"/>
  <c r="BC83" i="3"/>
  <c r="BA83" i="3"/>
  <c r="G83" i="3"/>
  <c r="BB83" i="3" s="1"/>
  <c r="BE82" i="3"/>
  <c r="BD82" i="3"/>
  <c r="BC82" i="3"/>
  <c r="BB82" i="3"/>
  <c r="BA82" i="3"/>
  <c r="G82" i="3"/>
  <c r="BE81" i="3"/>
  <c r="BD81" i="3"/>
  <c r="BD84" i="3" s="1"/>
  <c r="H11" i="2" s="1"/>
  <c r="BC81" i="3"/>
  <c r="BC84" i="3" s="1"/>
  <c r="G11" i="2" s="1"/>
  <c r="BA81" i="3"/>
  <c r="G81" i="3"/>
  <c r="G84" i="3" s="1"/>
  <c r="B11" i="2"/>
  <c r="A11" i="2"/>
  <c r="BE84" i="3"/>
  <c r="I11" i="2" s="1"/>
  <c r="BA84" i="3"/>
  <c r="E11" i="2" s="1"/>
  <c r="C84" i="3"/>
  <c r="BE78" i="3"/>
  <c r="BD78" i="3"/>
  <c r="BC78" i="3"/>
  <c r="BA78" i="3"/>
  <c r="G78" i="3"/>
  <c r="BB78" i="3" s="1"/>
  <c r="BE77" i="3"/>
  <c r="BD77" i="3"/>
  <c r="BC77" i="3"/>
  <c r="BB77" i="3"/>
  <c r="BA77" i="3"/>
  <c r="G77" i="3"/>
  <c r="BE76" i="3"/>
  <c r="BD76" i="3"/>
  <c r="BC76" i="3"/>
  <c r="BA76" i="3"/>
  <c r="G76" i="3"/>
  <c r="BB76" i="3" s="1"/>
  <c r="BE75" i="3"/>
  <c r="BD75" i="3"/>
  <c r="BC75" i="3"/>
  <c r="BB75" i="3"/>
  <c r="BA75" i="3"/>
  <c r="G75" i="3"/>
  <c r="BE74" i="3"/>
  <c r="BD74" i="3"/>
  <c r="BD79" i="3" s="1"/>
  <c r="H10" i="2" s="1"/>
  <c r="BC74" i="3"/>
  <c r="BC79" i="3" s="1"/>
  <c r="G10" i="2" s="1"/>
  <c r="BA74" i="3"/>
  <c r="G74" i="3"/>
  <c r="G79" i="3" s="1"/>
  <c r="B10" i="2"/>
  <c r="A10" i="2"/>
  <c r="BE79" i="3"/>
  <c r="I10" i="2" s="1"/>
  <c r="BA79" i="3"/>
  <c r="E10" i="2" s="1"/>
  <c r="C79" i="3"/>
  <c r="BE71" i="3"/>
  <c r="BD71" i="3"/>
  <c r="BC71" i="3"/>
  <c r="BA71" i="3"/>
  <c r="G71" i="3"/>
  <c r="BB71" i="3" s="1"/>
  <c r="BE70" i="3"/>
  <c r="BD70" i="3"/>
  <c r="BC70" i="3"/>
  <c r="BB70" i="3"/>
  <c r="BA70" i="3"/>
  <c r="G70" i="3"/>
  <c r="BE69" i="3"/>
  <c r="BD69" i="3"/>
  <c r="BC69" i="3"/>
  <c r="BA69" i="3"/>
  <c r="G69" i="3"/>
  <c r="BB69" i="3" s="1"/>
  <c r="BE68" i="3"/>
  <c r="BD68" i="3"/>
  <c r="BC68" i="3"/>
  <c r="BB68" i="3"/>
  <c r="BA68" i="3"/>
  <c r="G68" i="3"/>
  <c r="BE67" i="3"/>
  <c r="BD67" i="3"/>
  <c r="BC67" i="3"/>
  <c r="BA67" i="3"/>
  <c r="G67" i="3"/>
  <c r="BB67" i="3" s="1"/>
  <c r="BE66" i="3"/>
  <c r="BD66" i="3"/>
  <c r="BC66" i="3"/>
  <c r="BB66" i="3"/>
  <c r="BA66" i="3"/>
  <c r="G66" i="3"/>
  <c r="BE62" i="3"/>
  <c r="BD62" i="3"/>
  <c r="BC62" i="3"/>
  <c r="BA62" i="3"/>
  <c r="G62" i="3"/>
  <c r="BB62" i="3" s="1"/>
  <c r="BE61" i="3"/>
  <c r="BD61" i="3"/>
  <c r="BC61" i="3"/>
  <c r="BB61" i="3"/>
  <c r="BA61" i="3"/>
  <c r="G61" i="3"/>
  <c r="BE60" i="3"/>
  <c r="BD60" i="3"/>
  <c r="BC60" i="3"/>
  <c r="BA60" i="3"/>
  <c r="G60" i="3"/>
  <c r="BB60" i="3" s="1"/>
  <c r="BE59" i="3"/>
  <c r="BD59" i="3"/>
  <c r="BC59" i="3"/>
  <c r="BB59" i="3"/>
  <c r="BA59" i="3"/>
  <c r="G59" i="3"/>
  <c r="BE55" i="3"/>
  <c r="BD55" i="3"/>
  <c r="BC55" i="3"/>
  <c r="BA55" i="3"/>
  <c r="G55" i="3"/>
  <c r="BB55" i="3" s="1"/>
  <c r="BE54" i="3"/>
  <c r="BD54" i="3"/>
  <c r="BC54" i="3"/>
  <c r="BB54" i="3"/>
  <c r="BA54" i="3"/>
  <c r="G54" i="3"/>
  <c r="BE50" i="3"/>
  <c r="BD50" i="3"/>
  <c r="BC50" i="3"/>
  <c r="BA50" i="3"/>
  <c r="G50" i="3"/>
  <c r="BB50" i="3" s="1"/>
  <c r="BE46" i="3"/>
  <c r="BD46" i="3"/>
  <c r="BC46" i="3"/>
  <c r="BB46" i="3"/>
  <c r="BA46" i="3"/>
  <c r="G46" i="3"/>
  <c r="BE42" i="3"/>
  <c r="BD42" i="3"/>
  <c r="BC42" i="3"/>
  <c r="BA42" i="3"/>
  <c r="G42" i="3"/>
  <c r="BB42" i="3" s="1"/>
  <c r="BE40" i="3"/>
  <c r="BD40" i="3"/>
  <c r="BC40" i="3"/>
  <c r="BB40" i="3"/>
  <c r="BA40" i="3"/>
  <c r="G40" i="3"/>
  <c r="BE39" i="3"/>
  <c r="BD39" i="3"/>
  <c r="BC39" i="3"/>
  <c r="BA39" i="3"/>
  <c r="G39" i="3"/>
  <c r="BB39" i="3" s="1"/>
  <c r="BE38" i="3"/>
  <c r="BD38" i="3"/>
  <c r="BC38" i="3"/>
  <c r="BB38" i="3"/>
  <c r="BA38" i="3"/>
  <c r="G38" i="3"/>
  <c r="BE34" i="3"/>
  <c r="BD34" i="3"/>
  <c r="BC34" i="3"/>
  <c r="BA34" i="3"/>
  <c r="G34" i="3"/>
  <c r="BB34" i="3" s="1"/>
  <c r="BE30" i="3"/>
  <c r="BD30" i="3"/>
  <c r="BC30" i="3"/>
  <c r="BA30" i="3"/>
  <c r="G30" i="3"/>
  <c r="BB30" i="3" s="1"/>
  <c r="BE29" i="3"/>
  <c r="BD29" i="3"/>
  <c r="BC29" i="3"/>
  <c r="BA29" i="3"/>
  <c r="G29" i="3"/>
  <c r="BB29" i="3" s="1"/>
  <c r="BE25" i="3"/>
  <c r="BE72" i="3" s="1"/>
  <c r="I9" i="2" s="1"/>
  <c r="BD25" i="3"/>
  <c r="BC25" i="3"/>
  <c r="BC72" i="3" s="1"/>
  <c r="G9" i="2" s="1"/>
  <c r="BA25" i="3"/>
  <c r="BA72" i="3" s="1"/>
  <c r="E9" i="2" s="1"/>
  <c r="G25" i="3"/>
  <c r="BB25" i="3" s="1"/>
  <c r="B9" i="2"/>
  <c r="A9" i="2"/>
  <c r="BD72" i="3"/>
  <c r="H9" i="2" s="1"/>
  <c r="G72" i="3"/>
  <c r="C72" i="3"/>
  <c r="BE22" i="3"/>
  <c r="BD22" i="3"/>
  <c r="BC22" i="3"/>
  <c r="BB22" i="3"/>
  <c r="BA22" i="3"/>
  <c r="G22" i="3"/>
  <c r="BE21" i="3"/>
  <c r="BD21" i="3"/>
  <c r="BC21" i="3"/>
  <c r="BA21" i="3"/>
  <c r="G21" i="3"/>
  <c r="BB21" i="3" s="1"/>
  <c r="BE20" i="3"/>
  <c r="BD20" i="3"/>
  <c r="BC20" i="3"/>
  <c r="BB20" i="3"/>
  <c r="BA20" i="3"/>
  <c r="G20" i="3"/>
  <c r="BE17" i="3"/>
  <c r="BD17" i="3"/>
  <c r="BC17" i="3"/>
  <c r="BA17" i="3"/>
  <c r="G17" i="3"/>
  <c r="BB17" i="3" s="1"/>
  <c r="BE16" i="3"/>
  <c r="BD16" i="3"/>
  <c r="BC16" i="3"/>
  <c r="BB16" i="3"/>
  <c r="BA16" i="3"/>
  <c r="G16" i="3"/>
  <c r="BE15" i="3"/>
  <c r="BD15" i="3"/>
  <c r="BC15" i="3"/>
  <c r="BA15" i="3"/>
  <c r="G15" i="3"/>
  <c r="BB15" i="3" s="1"/>
  <c r="BB23" i="3" s="1"/>
  <c r="F8" i="2" s="1"/>
  <c r="BE14" i="3"/>
  <c r="BE23" i="3" s="1"/>
  <c r="I8" i="2" s="1"/>
  <c r="BD14" i="3"/>
  <c r="BC14" i="3"/>
  <c r="BC23" i="3" s="1"/>
  <c r="G8" i="2" s="1"/>
  <c r="BB14" i="3"/>
  <c r="BA14" i="3"/>
  <c r="BA23" i="3" s="1"/>
  <c r="E8" i="2" s="1"/>
  <c r="G14" i="3"/>
  <c r="B8" i="2"/>
  <c r="A8" i="2"/>
  <c r="BD23" i="3"/>
  <c r="H8" i="2" s="1"/>
  <c r="G23" i="3"/>
  <c r="C23" i="3"/>
  <c r="BE11" i="3"/>
  <c r="BD11" i="3"/>
  <c r="BC11" i="3"/>
  <c r="BB11" i="3"/>
  <c r="BA11" i="3"/>
  <c r="G11" i="3"/>
  <c r="BE10" i="3"/>
  <c r="BD10" i="3"/>
  <c r="BC10" i="3"/>
  <c r="BA10" i="3"/>
  <c r="G10" i="3"/>
  <c r="BB10" i="3" s="1"/>
  <c r="BE9" i="3"/>
  <c r="BD9" i="3"/>
  <c r="BC9" i="3"/>
  <c r="BB9" i="3"/>
  <c r="BA9" i="3"/>
  <c r="G9" i="3"/>
  <c r="BE8" i="3"/>
  <c r="BE12" i="3" s="1"/>
  <c r="I7" i="2" s="1"/>
  <c r="BD8" i="3"/>
  <c r="BC8" i="3"/>
  <c r="BC12" i="3" s="1"/>
  <c r="G7" i="2" s="1"/>
  <c r="BA8" i="3"/>
  <c r="BA12" i="3" s="1"/>
  <c r="E7" i="2" s="1"/>
  <c r="E15" i="2" s="1"/>
  <c r="G8" i="3"/>
  <c r="BB8" i="3" s="1"/>
  <c r="B7" i="2"/>
  <c r="A7" i="2"/>
  <c r="BD12" i="3"/>
  <c r="H7" i="2" s="1"/>
  <c r="G12" i="3"/>
  <c r="C12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C15" i="1" l="1"/>
  <c r="G15" i="2"/>
  <c r="C18" i="1" s="1"/>
  <c r="BB72" i="3"/>
  <c r="F9" i="2" s="1"/>
  <c r="BB12" i="3"/>
  <c r="F7" i="2" s="1"/>
  <c r="I15" i="2"/>
  <c r="C21" i="1" s="1"/>
  <c r="BD97" i="3"/>
  <c r="BD107" i="3" s="1"/>
  <c r="H13" i="2" s="1"/>
  <c r="H15" i="2" s="1"/>
  <c r="C17" i="1" s="1"/>
  <c r="BB74" i="3"/>
  <c r="BB79" i="3" s="1"/>
  <c r="F10" i="2" s="1"/>
  <c r="BB81" i="3"/>
  <c r="BB84" i="3" s="1"/>
  <c r="F11" i="2" s="1"/>
  <c r="BB86" i="3"/>
  <c r="BB95" i="3" s="1"/>
  <c r="F12" i="2" s="1"/>
  <c r="F15" i="2" l="1"/>
  <c r="C16" i="1" l="1"/>
  <c r="C19" i="1" s="1"/>
  <c r="C22" i="1" s="1"/>
  <c r="G24" i="2"/>
  <c r="I24" i="2" s="1"/>
  <c r="G19" i="1" s="1"/>
  <c r="G20" i="2"/>
  <c r="I20" i="2" s="1"/>
  <c r="G22" i="2"/>
  <c r="I22" i="2" s="1"/>
  <c r="G17" i="1" s="1"/>
  <c r="G25" i="2"/>
  <c r="I25" i="2" s="1"/>
  <c r="G20" i="1" s="1"/>
  <c r="G21" i="2"/>
  <c r="I21" i="2" s="1"/>
  <c r="G16" i="1" s="1"/>
  <c r="G27" i="2"/>
  <c r="I27" i="2" s="1"/>
  <c r="G23" i="2"/>
  <c r="I23" i="2" s="1"/>
  <c r="G18" i="1" s="1"/>
  <c r="G26" i="2"/>
  <c r="I26" i="2" s="1"/>
  <c r="G21" i="1" s="1"/>
  <c r="H28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<sst xmlns="http://schemas.openxmlformats.org/spreadsheetml/2006/main" count="390" uniqueCount="246">
  <si>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</si>
  <si>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</si>
  <si>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</si>
  <si>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</si>
  <si>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</si>
  <si>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</si>
  <si>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</si>
  <si>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</si>
  <si>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</si>
  <si>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</si>
  <si>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</si>
  <si>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</si>
  <si>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</si>
  <si>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</si>
  <si>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</si>
  <si>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</si>
  <si>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</si>
  <si>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</si>
  <si>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</si>
  <si>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</si>
  <si>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</si>
  <si>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</si>
  <si>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</si>
  <si>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</si>
  <si>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</si>
  <si>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</si>
  <si>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</si>
  <si>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</si>
  <si>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</si>
  <si>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</si>
  <si>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</si>
  <si>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</si>
  <si>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</si>
  <si>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</si>
  <si>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</si>
  <si>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</si>
  <si>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</si>
  <si>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</si>
  <si>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</si>
  <si>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</si>
  <si>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</si>
  <si>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</si>
  <si>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</si>
  <si>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</si>
  <si>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</si>
  <si>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</si>
  <si>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</si>
  <si>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</si>
  <si>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</si>
  <si>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</si>
  <si>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</si>
  <si>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</si>
  <si>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</si>
  <si>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</si>
  <si>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</si>
  <si>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</si>
  <si>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</si>
  <si>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</si>
  <si>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</si>
  <si>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</si>
  <si>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</si>
  <si>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</si>
  <si>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</si>
  <si>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</si>
  <si>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</si>
  <si>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</si>
  <si>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</si>
  <si>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</si>
  <si>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</si>
  <si>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</si>
  <si>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</si>
  <si>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</si>
  <si>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</si>
  <si>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</si>
  <si>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</si>
  <si>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</si>
  <si>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001</t>
  </si>
  <si>
    <t>NBÚ Brno, Cejl 10</t>
  </si>
  <si>
    <t>Oprava kancelářského objektu - 2.etapa</t>
  </si>
  <si>
    <t>Oprava hyg. zázemí 118a,b, 128, 129</t>
  </si>
  <si>
    <t>721</t>
  </si>
  <si>
    <t>Vnitřní kanalizace</t>
  </si>
  <si>
    <t>721171808R00</t>
  </si>
  <si>
    <t xml:space="preserve">Demontáž potrubí z PVC do DN 114 </t>
  </si>
  <si>
    <t>m</t>
  </si>
  <si>
    <t>721175001U00</t>
  </si>
  <si>
    <t xml:space="preserve">Potrubí plast odpad připoj DN 50 </t>
  </si>
  <si>
    <t>721175003U00</t>
  </si>
  <si>
    <t xml:space="preserve">Potrubí plast odpad připoj DN 100 </t>
  </si>
  <si>
    <t>721290823R00</t>
  </si>
  <si>
    <t xml:space="preserve">Přesun vybouraných hmot - kanalizace, H 12 - 24 m </t>
  </si>
  <si>
    <t>t</t>
  </si>
  <si>
    <t>722</t>
  </si>
  <si>
    <t>Vnitřní vodovod</t>
  </si>
  <si>
    <t>220261662R00</t>
  </si>
  <si>
    <t xml:space="preserve">Zhotovení drážky ve zdi cihlovém </t>
  </si>
  <si>
    <t>722130801R00</t>
  </si>
  <si>
    <t xml:space="preserve">Demontáž potrubí ocelových závitových DN 25 </t>
  </si>
  <si>
    <t>722172331R00</t>
  </si>
  <si>
    <t xml:space="preserve">Potrubí z PPR, D 20/3,4 mm </t>
  </si>
  <si>
    <t>722182001RT1</t>
  </si>
  <si>
    <t>Montáž izolačních skruží na potrubí přímé DN 25 samolepící spoj, rychlouzávěr</t>
  </si>
  <si>
    <t>vodovod :42</t>
  </si>
  <si>
    <t>vytápění:32</t>
  </si>
  <si>
    <t>28377011</t>
  </si>
  <si>
    <t>Izolace potrubí pěněný PE 15 x 9 mm</t>
  </si>
  <si>
    <t>28377013</t>
  </si>
  <si>
    <t>Izolace potrubí pěněný PE 22 x 9 mm</t>
  </si>
  <si>
    <t>998722103R00</t>
  </si>
  <si>
    <t xml:space="preserve">Přesun hmot pro vnitřní vodovod, výšky do 24 m </t>
  </si>
  <si>
    <t>725</t>
  </si>
  <si>
    <t>Zařizovací předměty</t>
  </si>
  <si>
    <t>725014131R00</t>
  </si>
  <si>
    <t xml:space="preserve">Klozet závěsný + sedátko, bílý </t>
  </si>
  <si>
    <t>soubor</t>
  </si>
  <si>
    <t>m 118:2</t>
  </si>
  <si>
    <t>m 128 :1</t>
  </si>
  <si>
    <t>m 129:1</t>
  </si>
  <si>
    <t>725110811R00</t>
  </si>
  <si>
    <t xml:space="preserve">Demontáž klozetů splachovacích </t>
  </si>
  <si>
    <t>725111264RT1</t>
  </si>
  <si>
    <t>Nádrž splachovací vestavěná ovlád.zepředu do sádrokartonu, vč. tlačítka</t>
  </si>
  <si>
    <t>725112011R00</t>
  </si>
  <si>
    <t xml:space="preserve">Souprava zvukizolační mezi klozet a stěnu FRIABLOC </t>
  </si>
  <si>
    <t>725121612R00</t>
  </si>
  <si>
    <t xml:space="preserve">Splachovač pisoárů automatický </t>
  </si>
  <si>
    <t>725122112R00</t>
  </si>
  <si>
    <t xml:space="preserve">Pisoárová mísa diturvitová </t>
  </si>
  <si>
    <t>725122813R00</t>
  </si>
  <si>
    <t xml:space="preserve">Demontáž pisoárů </t>
  </si>
  <si>
    <t>m 118:3</t>
  </si>
  <si>
    <t>725210821R00</t>
  </si>
  <si>
    <t xml:space="preserve">Demontáž umyvadel bez výtokových armatur </t>
  </si>
  <si>
    <t>m128:1</t>
  </si>
  <si>
    <t>725211603U00</t>
  </si>
  <si>
    <t xml:space="preserve">Umyvadlo keram bez krytu </t>
  </si>
  <si>
    <t>m 118b:1</t>
  </si>
  <si>
    <t>725215102U00</t>
  </si>
  <si>
    <t xml:space="preserve">Mtž umyvadla na šrouby </t>
  </si>
  <si>
    <t>m 118a,b:2</t>
  </si>
  <si>
    <t>725240811R00</t>
  </si>
  <si>
    <t xml:space="preserve">Demontáž sprchových kabin bez výtokových armatur </t>
  </si>
  <si>
    <t>725291511U00</t>
  </si>
  <si>
    <t xml:space="preserve">Dávkovač tekutého mýdla na 350 ml </t>
  </si>
  <si>
    <t>725291521U00</t>
  </si>
  <si>
    <t xml:space="preserve">Plast zásobník toaletních papírů </t>
  </si>
  <si>
    <t>725810401R00</t>
  </si>
  <si>
    <t xml:space="preserve">Ventil rohový bez přípoj. trubičky </t>
  </si>
  <si>
    <t>725819402R00</t>
  </si>
  <si>
    <t xml:space="preserve">Montáž ventilu rohového bez trubičky G 1/2 </t>
  </si>
  <si>
    <t>725820801R00</t>
  </si>
  <si>
    <t xml:space="preserve">Demontáž baterie nástěnné do G 3/4 </t>
  </si>
  <si>
    <t>725822612U00</t>
  </si>
  <si>
    <t xml:space="preserve">Baterie umyv stoj páka </t>
  </si>
  <si>
    <t>725829301R00</t>
  </si>
  <si>
    <t xml:space="preserve">Montáž baterie umyv.a dřezové stojánkové </t>
  </si>
  <si>
    <t>kus</t>
  </si>
  <si>
    <t>725840850R00</t>
  </si>
  <si>
    <t xml:space="preserve">Demontáž baterie sprch.diferenciální G 3/4x1 </t>
  </si>
  <si>
    <t>725860213R00</t>
  </si>
  <si>
    <t xml:space="preserve">Sifon umyvadlový </t>
  </si>
  <si>
    <t>725-001</t>
  </si>
  <si>
    <t>Dvojumyvadlo keramické bez krytu např. Jika CUBITO</t>
  </si>
  <si>
    <t>998725103R00</t>
  </si>
  <si>
    <t xml:space="preserve">Přesun hmot pro zařizovací předměty, výšky do 24 m </t>
  </si>
  <si>
    <t>733</t>
  </si>
  <si>
    <t>Rozvod potrubí</t>
  </si>
  <si>
    <t>733110806R00</t>
  </si>
  <si>
    <t xml:space="preserve">Demontáž potrubí ocelového závitového do DN 15-32 </t>
  </si>
  <si>
    <t>733161104R00</t>
  </si>
  <si>
    <t xml:space="preserve">Potrubí měděné Supersan 15 x 1 mm, polotvrdé </t>
  </si>
  <si>
    <t>733161104RZ1</t>
  </si>
  <si>
    <t>Potrubí měděné Supersan 15 x 1 mm, polotvrdé zednické výpomoci</t>
  </si>
  <si>
    <t>733291101U00</t>
  </si>
  <si>
    <t xml:space="preserve">Zkouška těsnosti potrubí Cu -D 35 </t>
  </si>
  <si>
    <t>734</t>
  </si>
  <si>
    <t>Armatury</t>
  </si>
  <si>
    <t>734209103RT2</t>
  </si>
  <si>
    <t>Montáž armatur závitových,s 1závitem, G 1/2 včetně ventilu odvzdušňovacího automatického</t>
  </si>
  <si>
    <t>734222622RT3</t>
  </si>
  <si>
    <t xml:space="preserve">Ventily s hlavicí termostatickou rohové, G 1/2 </t>
  </si>
  <si>
    <t>734261313RT3</t>
  </si>
  <si>
    <t xml:space="preserve">Šroubení  rohové, G 1/2 </t>
  </si>
  <si>
    <t>735</t>
  </si>
  <si>
    <t>Otopná tělesa</t>
  </si>
  <si>
    <t>735000912R00</t>
  </si>
  <si>
    <t xml:space="preserve">Vyregulování ventilů s termost.ovládáním </t>
  </si>
  <si>
    <t>735118110R00</t>
  </si>
  <si>
    <t xml:space="preserve">Tlaková zkouška otopných těles litinových - vodou </t>
  </si>
  <si>
    <t>m2</t>
  </si>
  <si>
    <t>735159111R00</t>
  </si>
  <si>
    <t xml:space="preserve">Montáž panelových těles Radik do délky 1600 mm </t>
  </si>
  <si>
    <t>735161812R00</t>
  </si>
  <si>
    <t xml:space="preserve">Demontáž otopných těles trubk. </t>
  </si>
  <si>
    <t>735191905R00</t>
  </si>
  <si>
    <t xml:space="preserve">Odvzdušnění otopných těles </t>
  </si>
  <si>
    <t>735191910R00</t>
  </si>
  <si>
    <t xml:space="preserve">Napuštění vody do otopného systému - bez kotle </t>
  </si>
  <si>
    <t>735494811R00</t>
  </si>
  <si>
    <t xml:space="preserve">Vypuštění vody z otopných těles </t>
  </si>
  <si>
    <t>735-001</t>
  </si>
  <si>
    <t xml:space="preserve">DOT 11 600/600 (White RAL 9016) </t>
  </si>
  <si>
    <t>998735104R00</t>
  </si>
  <si>
    <t xml:space="preserve">Přesun hmot pro otopná tělesa, výšky do 36 m </t>
  </si>
  <si>
    <t>M24</t>
  </si>
  <si>
    <t>Montáže vzduchotechnických zařízení</t>
  </si>
  <si>
    <t>240071102R00</t>
  </si>
  <si>
    <t xml:space="preserve">Ventil talířový z termoplastů vel. 100,160,250 </t>
  </si>
  <si>
    <t>240071348R00</t>
  </si>
  <si>
    <t xml:space="preserve">Měření rovinnosti při montáži výustek do podhledu </t>
  </si>
  <si>
    <t>240071352R00</t>
  </si>
  <si>
    <t xml:space="preserve">Klapka automatická zpětná do d 250 </t>
  </si>
  <si>
    <t>240080001R00</t>
  </si>
  <si>
    <t xml:space="preserve">Potrubí kruhové sk. I. PK 120311 do d 100 </t>
  </si>
  <si>
    <t>240080339R00</t>
  </si>
  <si>
    <t xml:space="preserve">Trouby ohebné kovové Flexo do  d 100 </t>
  </si>
  <si>
    <t>240110470R00</t>
  </si>
  <si>
    <t xml:space="preserve">Příprava ventilátoru pro montáž, montáž </t>
  </si>
  <si>
    <t>240170182R00</t>
  </si>
  <si>
    <t xml:space="preserve">Seřízení a regulace výustky zařízení VTZ </t>
  </si>
  <si>
    <t>240180046R00</t>
  </si>
  <si>
    <t xml:space="preserve">Montáž nástavce pro výustky potrubí do d 250 </t>
  </si>
  <si>
    <t>M24-001</t>
  </si>
  <si>
    <t xml:space="preserve">Odvodní talířový ventil d 100 mm </t>
  </si>
  <si>
    <t>M24-002</t>
  </si>
  <si>
    <t>Ventilátor potrubní např. TD 160/100 NT SILENT IP44</t>
  </si>
  <si>
    <t>D96</t>
  </si>
  <si>
    <t>Přesuny suti a vybouraných hmot</t>
  </si>
  <si>
    <t>979087312R00</t>
  </si>
  <si>
    <t xml:space="preserve">Vodorovné přemístění vyb. hmot nošením do 10 m </t>
  </si>
  <si>
    <t>979087391R00</t>
  </si>
  <si>
    <t xml:space="preserve">Příplatek za nošení suti každých dalších 10 m </t>
  </si>
  <si>
    <t>979087392R00</t>
  </si>
  <si>
    <t xml:space="preserve">Příplatek za nošení vyb. hmot každých dalších 10 m </t>
  </si>
  <si>
    <t>979088212R00</t>
  </si>
  <si>
    <t xml:space="preserve">Nakládání suti na dopravní prostředky </t>
  </si>
  <si>
    <t>979981104R00</t>
  </si>
  <si>
    <t xml:space="preserve">Kontejner, suť bez příměsí, odvoz a likvidace, 9 t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</si>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</sst>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C31" sqref="C3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74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>
        <f>Rekapitulace!H1</f>
        <v>1</v>
      </c>
      <c r="D2" s="5" t="str">
        <f>Rekapitulace!G2</f>
        <v>Oprava hyg. zázemí 118a,b, 128, 129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76</v>
      </c>
      <c r="B5" s="16"/>
      <c r="C5" s="17" t="s">
        <v>78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 x14ac:dyDescent="0.2">
      <c r="A7" s="23" t="s">
        <v>76</v>
      </c>
      <c r="B7" s="24"/>
      <c r="C7" s="25" t="s">
        <v>77</v>
      </c>
      <c r="D7" s="26"/>
      <c r="E7" s="26"/>
      <c r="F7" s="27" t="s">
        <v>10</v>
      </c>
      <c r="G7" s="21">
        <f>IF(PocetMJ=0,,ROUND((F30+F32)/PocetMJ,1))</f>
        <v>0</v>
      </c>
    </row>
    <row r="8" spans="1:57" x14ac:dyDescent="0.2">
      <c r="A8" s="28" t="s">
        <v>11</v>
      </c>
      <c r="B8" s="11"/>
      <c r="C8" s="29"/>
      <c r="D8" s="29"/>
      <c r="E8" s="30"/>
      <c r="F8" s="31" t="s">
        <v>12</v>
      </c>
      <c r="G8" s="32"/>
      <c r="H8" s="33"/>
      <c r="I8" s="34"/>
    </row>
    <row r="9" spans="1:57" x14ac:dyDescent="0.2">
      <c r="A9" s="28" t="s">
        <v>13</v>
      </c>
      <c r="B9" s="11"/>
      <c r="C9" s="29">
        <f>Projektant</f>
        <v>0</v>
      </c>
      <c r="D9" s="29"/>
      <c r="E9" s="30"/>
      <c r="F9" s="11"/>
      <c r="G9" s="35"/>
      <c r="H9" s="36"/>
    </row>
    <row r="10" spans="1:57" x14ac:dyDescent="0.2">
      <c r="A10" s="28" t="s">
        <v>14</v>
      </c>
      <c r="B10" s="11"/>
      <c r="C10" s="29"/>
      <c r="D10" s="29"/>
      <c r="E10" s="29"/>
      <c r="F10" s="37"/>
      <c r="G10" s="38"/>
      <c r="H10" s="39"/>
    </row>
    <row r="11" spans="1:57" ht="13.5" customHeight="1" x14ac:dyDescent="0.2">
      <c r="A11" s="28" t="s">
        <v>15</v>
      </c>
      <c r="B11" s="11"/>
      <c r="C11" s="29"/>
      <c r="D11" s="29"/>
      <c r="E11" s="29"/>
      <c r="F11" s="40" t="s">
        <v>16</v>
      </c>
      <c r="G11" s="41"/>
      <c r="H11" s="36"/>
      <c r="BA11" s="42"/>
      <c r="BB11" s="42"/>
      <c r="BC11" s="42"/>
      <c r="BD11" s="42"/>
      <c r="BE11" s="42"/>
    </row>
    <row r="12" spans="1:57" ht="12.75" customHeight="1" x14ac:dyDescent="0.2">
      <c r="A12" s="43" t="s">
        <v>17</v>
      </c>
      <c r="B12" s="9"/>
      <c r="C12" s="44"/>
      <c r="D12" s="44"/>
      <c r="E12" s="44"/>
      <c r="F12" s="45" t="s">
        <v>18</v>
      </c>
      <c r="G12" s="46"/>
      <c r="H12" s="36"/>
    </row>
    <row r="13" spans="1:57" ht="28.5" customHeight="1" thickBot="1" x14ac:dyDescent="0.25">
      <c r="A13" s="47" t="s">
        <v>19</v>
      </c>
      <c r="B13" s="48"/>
      <c r="C13" s="48"/>
      <c r="D13" s="48"/>
      <c r="E13" s="49"/>
      <c r="F13" s="49"/>
      <c r="G13" s="50"/>
      <c r="H13" s="36"/>
    </row>
    <row r="14" spans="1:57" ht="17.25" customHeight="1" thickBot="1" x14ac:dyDescent="0.25">
      <c r="A14" s="51" t="s">
        <v>20</v>
      </c>
      <c r="B14" s="52"/>
      <c r="C14" s="53"/>
      <c r="D14" s="54" t="s">
        <v>21</v>
      </c>
      <c r="E14" s="55"/>
      <c r="F14" s="55"/>
      <c r="G14" s="53"/>
    </row>
    <row r="15" spans="1:57" ht="15.95" customHeight="1" x14ac:dyDescent="0.2">
      <c r="A15" s="56"/>
      <c r="B15" s="57" t="s">
        <v>22</v>
      </c>
      <c r="C15" s="58">
        <f>HSV</f>
        <v>0</v>
      </c>
      <c r="D15" s="59" t="str">
        <f>Rekapitulace!A20</f>
        <v>Ztížené výrobní podmínky</v>
      </c>
      <c r="E15" s="60"/>
      <c r="F15" s="61"/>
      <c r="G15" s="58">
        <f>Rekapitulace!I20</f>
        <v>0</v>
      </c>
    </row>
    <row r="16" spans="1:57" ht="15.95" customHeight="1" x14ac:dyDescent="0.2">
      <c r="A16" s="56" t="s">
        <v>23</v>
      </c>
      <c r="B16" s="57" t="s">
        <v>24</v>
      </c>
      <c r="C16" s="58">
        <f>PSV</f>
        <v>0</v>
      </c>
      <c r="D16" s="8" t="str">
        <f>Rekapitulace!A21</f>
        <v>Oborová přirážka</v>
      </c>
      <c r="E16" s="62"/>
      <c r="F16" s="63"/>
      <c r="G16" s="58">
        <f>Rekapitulace!I21</f>
        <v>0</v>
      </c>
    </row>
    <row r="17" spans="1:7" ht="15.95" customHeight="1" x14ac:dyDescent="0.2">
      <c r="A17" s="56" t="s">
        <v>25</v>
      </c>
      <c r="B17" s="57" t="s">
        <v>26</v>
      </c>
      <c r="C17" s="58">
        <f>Mont</f>
        <v>0</v>
      </c>
      <c r="D17" s="8" t="str">
        <f>Rekapitulace!A22</f>
        <v>Přesun stavebních kapacit</v>
      </c>
      <c r="E17" s="62"/>
      <c r="F17" s="63"/>
      <c r="G17" s="58">
        <f>Rekapitulace!I22</f>
        <v>0</v>
      </c>
    </row>
    <row r="18" spans="1:7" ht="15.95" customHeight="1" x14ac:dyDescent="0.2">
      <c r="A18" s="64" t="s">
        <v>27</v>
      </c>
      <c r="B18" s="65" t="s">
        <v>28</v>
      </c>
      <c r="C18" s="58">
        <f>Dodavka</f>
        <v>0</v>
      </c>
      <c r="D18" s="8" t="str">
        <f>Rekapitulace!A23</f>
        <v>Mimostaveništní doprava</v>
      </c>
      <c r="E18" s="62"/>
      <c r="F18" s="63"/>
      <c r="G18" s="58">
        <f>Rekapitulace!I23</f>
        <v>0</v>
      </c>
    </row>
    <row r="19" spans="1:7" ht="15.95" customHeight="1" x14ac:dyDescent="0.2">
      <c r="A19" s="66" t="s">
        <v>29</v>
      </c>
      <c r="B19" s="57"/>
      <c r="C19" s="58">
        <f>SUM(C15:C18)</f>
        <v>0</v>
      </c>
      <c r="D19" s="8" t="str">
        <f>Rekapitulace!A24</f>
        <v>Zařízení staveniště</v>
      </c>
      <c r="E19" s="62"/>
      <c r="F19" s="63"/>
      <c r="G19" s="58">
        <f>Rekapitulace!I24</f>
        <v>0</v>
      </c>
    </row>
    <row r="20" spans="1:7" ht="15.95" customHeight="1" x14ac:dyDescent="0.2">
      <c r="A20" s="66"/>
      <c r="B20" s="57"/>
      <c r="C20" s="58"/>
      <c r="D20" s="8" t="str">
        <f>Rekapitulace!A25</f>
        <v>Provoz investora</v>
      </c>
      <c r="E20" s="62"/>
      <c r="F20" s="63"/>
      <c r="G20" s="58">
        <f>Rekapitulace!I25</f>
        <v>0</v>
      </c>
    </row>
    <row r="21" spans="1:7" ht="15.95" customHeight="1" x14ac:dyDescent="0.2">
      <c r="A21" s="66" t="s">
        <v>30</v>
      </c>
      <c r="B21" s="57"/>
      <c r="C21" s="58">
        <f>HZS</f>
        <v>0</v>
      </c>
      <c r="D21" s="8" t="str">
        <f>Rekapitulace!A26</f>
        <v>Kompletační činnost (IČD)</v>
      </c>
      <c r="E21" s="62"/>
      <c r="F21" s="63"/>
      <c r="G21" s="58">
        <f>Rekapitulace!I26</f>
        <v>0</v>
      </c>
    </row>
    <row r="22" spans="1:7" ht="15.95" customHeight="1" x14ac:dyDescent="0.2">
      <c r="A22" s="67" t="s">
        <v>31</v>
      </c>
      <c r="B22" s="68"/>
      <c r="C22" s="58">
        <f>C19+C21</f>
        <v>0</v>
      </c>
      <c r="D22" s="8" t="s">
        <v>32</v>
      </c>
      <c r="E22" s="62"/>
      <c r="F22" s="63"/>
      <c r="G22" s="58">
        <f>G23-SUM(G15:G21)</f>
        <v>0</v>
      </c>
    </row>
    <row r="23" spans="1:7" ht="15.95" customHeight="1" thickBot="1" x14ac:dyDescent="0.25">
      <c r="A23" s="69" t="s">
        <v>33</v>
      </c>
      <c r="B23" s="70"/>
      <c r="C23" s="71">
        <f>C22+G23</f>
        <v>0</v>
      </c>
      <c r="D23" s="72" t="s">
        <v>34</v>
      </c>
      <c r="E23" s="73"/>
      <c r="F23" s="74"/>
      <c r="G23" s="58">
        <f>VRN</f>
        <v>0</v>
      </c>
    </row>
    <row r="24" spans="1:7" x14ac:dyDescent="0.2">
      <c r="A24" s="75" t="s">
        <v>35</v>
      </c>
      <c r="B24" s="76"/>
      <c r="C24" s="77"/>
      <c r="D24" s="76" t="s">
        <v>36</v>
      </c>
      <c r="E24" s="76"/>
      <c r="F24" s="78" t="s">
        <v>37</v>
      </c>
      <c r="G24" s="79"/>
    </row>
    <row r="25" spans="1:7" x14ac:dyDescent="0.2">
      <c r="A25" s="67" t="s">
        <v>38</v>
      </c>
      <c r="B25" s="68"/>
      <c r="C25" s="80"/>
      <c r="D25" s="68" t="s">
        <v>38</v>
      </c>
      <c r="E25" s="81"/>
      <c r="F25" s="82" t="s">
        <v>38</v>
      </c>
      <c r="G25" s="83"/>
    </row>
    <row r="26" spans="1:7" ht="37.5" customHeight="1" x14ac:dyDescent="0.2">
      <c r="A26" s="67" t="s">
        <v>39</v>
      </c>
      <c r="B26" s="84"/>
      <c r="C26" s="80"/>
      <c r="D26" s="68" t="s">
        <v>39</v>
      </c>
      <c r="E26" s="81"/>
      <c r="F26" s="82" t="s">
        <v>39</v>
      </c>
      <c r="G26" s="83"/>
    </row>
    <row r="27" spans="1:7" x14ac:dyDescent="0.2">
      <c r="A27" s="67"/>
      <c r="B27" s="85"/>
      <c r="C27" s="80"/>
      <c r="D27" s="68"/>
      <c r="E27" s="81"/>
      <c r="F27" s="82"/>
      <c r="G27" s="83"/>
    </row>
    <row r="28" spans="1:7" x14ac:dyDescent="0.2">
      <c r="A28" s="67" t="s">
        <v>40</v>
      </c>
      <c r="B28" s="68"/>
      <c r="C28" s="80"/>
      <c r="D28" s="82" t="s">
        <v>41</v>
      </c>
      <c r="E28" s="80"/>
      <c r="F28" s="86" t="s">
        <v>41</v>
      </c>
      <c r="G28" s="83"/>
    </row>
    <row r="29" spans="1:7" ht="69" customHeight="1" x14ac:dyDescent="0.2">
      <c r="A29" s="67"/>
      <c r="B29" s="68"/>
      <c r="C29" s="87"/>
      <c r="D29" s="88"/>
      <c r="E29" s="87"/>
      <c r="F29" s="68"/>
      <c r="G29" s="83"/>
    </row>
    <row r="30" spans="1:7" x14ac:dyDescent="0.2">
      <c r="A30" s="89" t="s">
        <v>42</v>
      </c>
      <c r="B30" s="90"/>
      <c r="C30" s="91">
        <v>21</v>
      </c>
      <c r="D30" s="90" t="s">
        <v>43</v>
      </c>
      <c r="E30" s="92"/>
      <c r="F30" s="93">
        <f>ROUND(C23-F32,0)</f>
        <v>0</v>
      </c>
      <c r="G30" s="94"/>
    </row>
    <row r="31" spans="1:7" x14ac:dyDescent="0.2">
      <c r="A31" s="89" t="s">
        <v>44</v>
      </c>
      <c r="B31" s="90"/>
      <c r="C31" s="91">
        <f>SazbaDPH1</f>
        <v>21</v>
      </c>
      <c r="D31" s="90" t="s">
        <v>45</v>
      </c>
      <c r="E31" s="92"/>
      <c r="F31" s="93">
        <f>ROUND(PRODUCT(F30,C31/100),1)</f>
        <v>0</v>
      </c>
      <c r="G31" s="94"/>
    </row>
    <row r="32" spans="1:7" x14ac:dyDescent="0.2">
      <c r="A32" s="89" t="s">
        <v>42</v>
      </c>
      <c r="B32" s="90"/>
      <c r="C32" s="91">
        <v>0</v>
      </c>
      <c r="D32" s="90" t="s">
        <v>45</v>
      </c>
      <c r="E32" s="92"/>
      <c r="F32" s="93">
        <v>0</v>
      </c>
      <c r="G32" s="94"/>
    </row>
    <row r="33" spans="1:8" x14ac:dyDescent="0.2">
      <c r="A33" s="89" t="s">
        <v>44</v>
      </c>
      <c r="B33" s="95"/>
      <c r="C33" s="96">
        <f>SazbaDPH2</f>
        <v>0</v>
      </c>
      <c r="D33" s="90" t="s">
        <v>45</v>
      </c>
      <c r="E33" s="63"/>
      <c r="F33" s="93">
        <f>ROUND(PRODUCT(F32,C33/100),1)</f>
        <v>0</v>
      </c>
      <c r="G33" s="94"/>
    </row>
    <row r="34" spans="1:8" s="102" customFormat="1" ht="19.5" customHeight="1" thickBot="1" x14ac:dyDescent="0.3">
      <c r="A34" s="97" t="s">
        <v>46</v>
      </c>
      <c r="B34" s="98"/>
      <c r="C34" s="98"/>
      <c r="D34" s="98"/>
      <c r="E34" s="99"/>
      <c r="F34" s="100">
        <f>CEILING(SUM(F30:F33),IF(SUM(F30:F33)&gt;=0,1,-1))</f>
        <v>0</v>
      </c>
      <c r="G34" s="101"/>
    </row>
    <row r="36" spans="1:8" x14ac:dyDescent="0.2">
      <c r="A36" s="103" t="s">
        <v>47</v>
      </c>
      <c r="B36" s="103"/>
      <c r="C36" s="103"/>
      <c r="D36" s="103"/>
      <c r="E36" s="103"/>
      <c r="F36" s="103"/>
      <c r="G36" s="103"/>
      <c r="H36" t="s">
        <v>5</v>
      </c>
    </row>
    <row r="37" spans="1:8" ht="14.25" customHeight="1" x14ac:dyDescent="0.2">
      <c r="A37" s="103"/>
      <c r="B37" s="104"/>
      <c r="C37" s="104"/>
      <c r="D37" s="104"/>
      <c r="E37" s="104"/>
      <c r="F37" s="104"/>
      <c r="G37" s="104"/>
      <c r="H37" t="s">
        <v>5</v>
      </c>
    </row>
    <row r="38" spans="1:8" ht="12.75" customHeight="1" x14ac:dyDescent="0.2">
      <c r="A38" s="105"/>
      <c r="B38" s="104"/>
      <c r="C38" s="104"/>
      <c r="D38" s="104"/>
      <c r="E38" s="104"/>
      <c r="F38" s="104"/>
      <c r="G38" s="104"/>
      <c r="H38" t="s">
        <v>5</v>
      </c>
    </row>
    <row r="39" spans="1:8" x14ac:dyDescent="0.2">
      <c r="A39" s="105"/>
      <c r="B39" s="104"/>
      <c r="C39" s="104"/>
      <c r="D39" s="104"/>
      <c r="E39" s="104"/>
      <c r="F39" s="104"/>
      <c r="G39" s="104"/>
      <c r="H39" t="s">
        <v>5</v>
      </c>
    </row>
    <row r="40" spans="1:8" x14ac:dyDescent="0.2">
      <c r="A40" s="105"/>
      <c r="B40" s="104"/>
      <c r="C40" s="104"/>
      <c r="D40" s="104"/>
      <c r="E40" s="104"/>
      <c r="F40" s="104"/>
      <c r="G40" s="104"/>
      <c r="H40" t="s">
        <v>5</v>
      </c>
    </row>
    <row r="41" spans="1:8" x14ac:dyDescent="0.2">
      <c r="A41" s="105"/>
      <c r="B41" s="104"/>
      <c r="C41" s="104"/>
      <c r="D41" s="104"/>
      <c r="E41" s="104"/>
      <c r="F41" s="104"/>
      <c r="G41" s="104"/>
      <c r="H41" t="s">
        <v>5</v>
      </c>
    </row>
    <row r="42" spans="1:8" x14ac:dyDescent="0.2">
      <c r="A42" s="105"/>
      <c r="B42" s="104"/>
      <c r="C42" s="104"/>
      <c r="D42" s="104"/>
      <c r="E42" s="104"/>
      <c r="F42" s="104"/>
      <c r="G42" s="104"/>
      <c r="H42" t="s">
        <v>5</v>
      </c>
    </row>
    <row r="43" spans="1:8" x14ac:dyDescent="0.2">
      <c r="A43" s="105"/>
      <c r="B43" s="104"/>
      <c r="C43" s="104"/>
      <c r="D43" s="104"/>
      <c r="E43" s="104"/>
      <c r="F43" s="104"/>
      <c r="G43" s="104"/>
      <c r="H43" t="s">
        <v>5</v>
      </c>
    </row>
    <row r="44" spans="1:8" x14ac:dyDescent="0.2">
      <c r="A44" s="105"/>
      <c r="B44" s="104"/>
      <c r="C44" s="104"/>
      <c r="D44" s="104"/>
      <c r="E44" s="104"/>
      <c r="F44" s="104"/>
      <c r="G44" s="104"/>
      <c r="H44" t="s">
        <v>5</v>
      </c>
    </row>
    <row r="45" spans="1:8" ht="0.75" customHeight="1" x14ac:dyDescent="0.2">
      <c r="A45" s="105"/>
      <c r="B45" s="104"/>
      <c r="C45" s="104"/>
      <c r="D45" s="104"/>
      <c r="E45" s="104"/>
      <c r="F45" s="104"/>
      <c r="G45" s="104"/>
      <c r="H45" t="s">
        <v>5</v>
      </c>
    </row>
    <row r="46" spans="1:8" x14ac:dyDescent="0.2">
      <c r="B46" s="106"/>
      <c r="C46" s="106"/>
      <c r="D46" s="106"/>
      <c r="E46" s="106"/>
      <c r="F46" s="106"/>
      <c r="G46" s="106"/>
    </row>
    <row r="47" spans="1:8" x14ac:dyDescent="0.2">
      <c r="B47" s="106"/>
      <c r="C47" s="106"/>
      <c r="D47" s="106"/>
      <c r="E47" s="106"/>
      <c r="F47" s="106"/>
      <c r="G47" s="106"/>
    </row>
    <row r="48" spans="1:8" x14ac:dyDescent="0.2">
      <c r="B48" s="106"/>
      <c r="C48" s="106"/>
      <c r="D48" s="106"/>
      <c r="E48" s="106"/>
      <c r="F48" s="106"/>
      <c r="G48" s="106"/>
    </row>
    <row r="49" spans="2:7" x14ac:dyDescent="0.2">
      <c r="B49" s="106"/>
      <c r="C49" s="106"/>
      <c r="D49" s="106"/>
      <c r="E49" s="106"/>
      <c r="F49" s="106"/>
      <c r="G49" s="106"/>
    </row>
    <row r="50" spans="2:7" x14ac:dyDescent="0.2">
      <c r="B50" s="106"/>
      <c r="C50" s="106"/>
      <c r="D50" s="106"/>
      <c r="E50" s="106"/>
      <c r="F50" s="106"/>
      <c r="G50" s="106"/>
    </row>
    <row r="51" spans="2:7" x14ac:dyDescent="0.2">
      <c r="B51" s="106"/>
      <c r="C51" s="106"/>
      <c r="D51" s="106"/>
      <c r="E51" s="106"/>
      <c r="F51" s="106"/>
      <c r="G51" s="106"/>
    </row>
    <row r="52" spans="2:7" x14ac:dyDescent="0.2">
      <c r="B52" s="106"/>
      <c r="C52" s="106"/>
      <c r="D52" s="106"/>
      <c r="E52" s="106"/>
      <c r="F52" s="106"/>
      <c r="G52" s="106"/>
    </row>
    <row r="53" spans="2:7" x14ac:dyDescent="0.2">
      <c r="B53" s="106"/>
      <c r="C53" s="106"/>
      <c r="D53" s="106"/>
      <c r="E53" s="106"/>
      <c r="F53" s="106"/>
      <c r="G53" s="106"/>
    </row>
    <row r="54" spans="2:7" x14ac:dyDescent="0.2">
      <c r="B54" s="106"/>
      <c r="C54" s="106"/>
      <c r="D54" s="106"/>
      <c r="E54" s="106"/>
      <c r="F54" s="106"/>
      <c r="G54" s="106"/>
    </row>
    <row r="55" spans="2:7" x14ac:dyDescent="0.2">
      <c r="B55" s="106"/>
      <c r="C55" s="106"/>
      <c r="D55" s="106"/>
      <c r="E55" s="106"/>
      <c r="F55" s="106"/>
      <c r="G55" s="10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9"/>
  <sheetViews>
    <sheetView tabSelected="1" workbookViewId="0">
      <selection activeCell="H28" sqref="H28:I2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7" t="s">
        <v>48</v>
      </c>
      <c r="B1" s="108"/>
      <c r="C1" s="109" t="str">
        <f>CONCATENATE(cislostavby," ",nazevstavby)</f>
        <v>001 NBÚ Brno, Cejl 10</v>
      </c>
      <c r="D1" s="110"/>
      <c r="E1" s="111"/>
      <c r="F1" s="110"/>
      <c r="G1" s="112" t="s">
        <v>49</v>
      </c>
      <c r="H1" s="113">
        <v>1</v>
      </c>
      <c r="I1" s="114"/>
    </row>
    <row r="2" spans="1:9" ht="13.5" thickBot="1" x14ac:dyDescent="0.25">
      <c r="A2" s="115" t="s">
        <v>50</v>
      </c>
      <c r="B2" s="116"/>
      <c r="C2" s="117" t="str">
        <f>CONCATENATE(cisloobjektu," ",nazevobjektu)</f>
        <v>001 Oprava kancelářského objektu - 2.etapa</v>
      </c>
      <c r="D2" s="118"/>
      <c r="E2" s="119"/>
      <c r="F2" s="118"/>
      <c r="G2" s="120" t="s">
        <v>79</v>
      </c>
      <c r="H2" s="121"/>
      <c r="I2" s="122"/>
    </row>
    <row r="3" spans="1:9" ht="13.5" thickTop="1" x14ac:dyDescent="0.2">
      <c r="A3" s="81"/>
      <c r="B3" s="81"/>
      <c r="C3" s="81"/>
      <c r="D3" s="81"/>
      <c r="E3" s="81"/>
      <c r="F3" s="68"/>
      <c r="G3" s="81"/>
      <c r="H3" s="81"/>
      <c r="I3" s="81"/>
    </row>
    <row r="4" spans="1:9" ht="19.5" customHeight="1" x14ac:dyDescent="0.25">
      <c r="A4" s="123" t="s">
        <v>51</v>
      </c>
      <c r="B4" s="124"/>
      <c r="C4" s="124"/>
      <c r="D4" s="124"/>
      <c r="E4" s="125"/>
      <c r="F4" s="124"/>
      <c r="G4" s="124"/>
      <c r="H4" s="124"/>
      <c r="I4" s="124"/>
    </row>
    <row r="5" spans="1:9" ht="13.5" thickBot="1" x14ac:dyDescent="0.25">
      <c r="A5" s="81"/>
      <c r="B5" s="81"/>
      <c r="C5" s="81"/>
      <c r="D5" s="81"/>
      <c r="E5" s="81"/>
      <c r="F5" s="81"/>
      <c r="G5" s="81"/>
      <c r="H5" s="81"/>
      <c r="I5" s="81"/>
    </row>
    <row r="6" spans="1:9" s="36" customFormat="1" ht="13.5" thickBot="1" x14ac:dyDescent="0.25">
      <c r="A6" s="126"/>
      <c r="B6" s="127" t="s">
        <v>52</v>
      </c>
      <c r="C6" s="127"/>
      <c r="D6" s="128"/>
      <c r="E6" s="129" t="s">
        <v>53</v>
      </c>
      <c r="F6" s="130" t="s">
        <v>54</v>
      </c>
      <c r="G6" s="130" t="s">
        <v>55</v>
      </c>
      <c r="H6" s="130" t="s">
        <v>56</v>
      </c>
      <c r="I6" s="131" t="s">
        <v>30</v>
      </c>
    </row>
    <row r="7" spans="1:9" s="36" customFormat="1" x14ac:dyDescent="0.2">
      <c r="A7" s="224" t="str">
        <f>Položky!B7</f>
        <v>721</v>
      </c>
      <c r="B7" s="132" t="str">
        <f>Položky!C7</f>
        <v>Vnitřní kanalizace</v>
      </c>
      <c r="C7" s="68"/>
      <c r="D7" s="133"/>
      <c r="E7" s="225">
        <f>Položky!BA12</f>
        <v>0</v>
      </c>
      <c r="F7" s="226">
        <f>Položky!BB12</f>
        <v>0</v>
      </c>
      <c r="G7" s="226">
        <f>Položky!BC12</f>
        <v>0</v>
      </c>
      <c r="H7" s="226">
        <f>Položky!BD12</f>
        <v>0</v>
      </c>
      <c r="I7" s="227">
        <f>Položky!BE12</f>
        <v>0</v>
      </c>
    </row>
    <row r="8" spans="1:9" s="36" customFormat="1" x14ac:dyDescent="0.2">
      <c r="A8" s="224" t="str">
        <f>Položky!B13</f>
        <v>722</v>
      </c>
      <c r="B8" s="132" t="str">
        <f>Položky!C13</f>
        <v>Vnitřní vodovod</v>
      </c>
      <c r="C8" s="68"/>
      <c r="D8" s="133"/>
      <c r="E8" s="225">
        <f>Položky!BA23</f>
        <v>0</v>
      </c>
      <c r="F8" s="226">
        <f>Položky!BB23</f>
        <v>0</v>
      </c>
      <c r="G8" s="226">
        <f>Položky!BC23</f>
        <v>0</v>
      </c>
      <c r="H8" s="226">
        <f>Položky!BD23</f>
        <v>0</v>
      </c>
      <c r="I8" s="227">
        <f>Položky!BE23</f>
        <v>0</v>
      </c>
    </row>
    <row r="9" spans="1:9" s="36" customFormat="1" x14ac:dyDescent="0.2">
      <c r="A9" s="224" t="str">
        <f>Položky!B24</f>
        <v>725</v>
      </c>
      <c r="B9" s="132" t="str">
        <f>Položky!C24</f>
        <v>Zařizovací předměty</v>
      </c>
      <c r="C9" s="68"/>
      <c r="D9" s="133"/>
      <c r="E9" s="225">
        <f>Položky!BA72</f>
        <v>0</v>
      </c>
      <c r="F9" s="226">
        <f>Položky!BB72</f>
        <v>0</v>
      </c>
      <c r="G9" s="226">
        <f>Položky!BC72</f>
        <v>0</v>
      </c>
      <c r="H9" s="226">
        <f>Položky!BD72</f>
        <v>0</v>
      </c>
      <c r="I9" s="227">
        <f>Položky!BE72</f>
        <v>0</v>
      </c>
    </row>
    <row r="10" spans="1:9" s="36" customFormat="1" x14ac:dyDescent="0.2">
      <c r="A10" s="224" t="str">
        <f>Položky!B73</f>
        <v>733</v>
      </c>
      <c r="B10" s="132" t="str">
        <f>Položky!C73</f>
        <v>Rozvod potrubí</v>
      </c>
      <c r="C10" s="68"/>
      <c r="D10" s="133"/>
      <c r="E10" s="225">
        <f>Položky!BA79</f>
        <v>0</v>
      </c>
      <c r="F10" s="226">
        <f>Položky!BB79</f>
        <v>0</v>
      </c>
      <c r="G10" s="226">
        <f>Položky!BC79</f>
        <v>0</v>
      </c>
      <c r="H10" s="226">
        <f>Položky!BD79</f>
        <v>0</v>
      </c>
      <c r="I10" s="227">
        <f>Položky!BE79</f>
        <v>0</v>
      </c>
    </row>
    <row r="11" spans="1:9" s="36" customFormat="1" x14ac:dyDescent="0.2">
      <c r="A11" s="224" t="str">
        <f>Položky!B80</f>
        <v>734</v>
      </c>
      <c r="B11" s="132" t="str">
        <f>Položky!C80</f>
        <v>Armatury</v>
      </c>
      <c r="C11" s="68"/>
      <c r="D11" s="133"/>
      <c r="E11" s="225">
        <f>Položky!BA84</f>
        <v>0</v>
      </c>
      <c r="F11" s="226">
        <f>Položky!BB84</f>
        <v>0</v>
      </c>
      <c r="G11" s="226">
        <f>Položky!BC84</f>
        <v>0</v>
      </c>
      <c r="H11" s="226">
        <f>Položky!BD84</f>
        <v>0</v>
      </c>
      <c r="I11" s="227">
        <f>Položky!BE84</f>
        <v>0</v>
      </c>
    </row>
    <row r="12" spans="1:9" s="36" customFormat="1" x14ac:dyDescent="0.2">
      <c r="A12" s="224" t="str">
        <f>Položky!B85</f>
        <v>735</v>
      </c>
      <c r="B12" s="132" t="str">
        <f>Položky!C85</f>
        <v>Otopná tělesa</v>
      </c>
      <c r="C12" s="68"/>
      <c r="D12" s="133"/>
      <c r="E12" s="225">
        <f>Položky!BA95</f>
        <v>0</v>
      </c>
      <c r="F12" s="226">
        <f>Položky!BB95</f>
        <v>0</v>
      </c>
      <c r="G12" s="226">
        <f>Položky!BC95</f>
        <v>0</v>
      </c>
      <c r="H12" s="226">
        <f>Položky!BD95</f>
        <v>0</v>
      </c>
      <c r="I12" s="227">
        <f>Položky!BE95</f>
        <v>0</v>
      </c>
    </row>
    <row r="13" spans="1:9" s="36" customFormat="1" x14ac:dyDescent="0.2">
      <c r="A13" s="224" t="str">
        <f>Položky!B96</f>
        <v>M24</v>
      </c>
      <c r="B13" s="132" t="str">
        <f>Položky!C96</f>
        <v>Montáže vzduchotechnických zařízení</v>
      </c>
      <c r="C13" s="68"/>
      <c r="D13" s="133"/>
      <c r="E13" s="225">
        <f>Položky!BA107</f>
        <v>0</v>
      </c>
      <c r="F13" s="226">
        <f>Položky!BB107</f>
        <v>0</v>
      </c>
      <c r="G13" s="226">
        <f>Položky!BC107</f>
        <v>0</v>
      </c>
      <c r="H13" s="226">
        <f>Položky!BD107</f>
        <v>0</v>
      </c>
      <c r="I13" s="227">
        <f>Položky!BE107</f>
        <v>0</v>
      </c>
    </row>
    <row r="14" spans="1:9" s="36" customFormat="1" ht="13.5" thickBot="1" x14ac:dyDescent="0.25">
      <c r="A14" s="224" t="str">
        <f>Položky!B108</f>
        <v>D96</v>
      </c>
      <c r="B14" s="132" t="str">
        <f>Položky!C108</f>
        <v>Přesuny suti a vybouraných hmot</v>
      </c>
      <c r="C14" s="68"/>
      <c r="D14" s="133"/>
      <c r="E14" s="225">
        <f>Položky!BA114</f>
        <v>0</v>
      </c>
      <c r="F14" s="226">
        <f>Položky!BB114</f>
        <v>0</v>
      </c>
      <c r="G14" s="226">
        <f>Položky!BC114</f>
        <v>0</v>
      </c>
      <c r="H14" s="226">
        <f>Položky!BD114</f>
        <v>0</v>
      </c>
      <c r="I14" s="227">
        <f>Položky!BE114</f>
        <v>0</v>
      </c>
    </row>
    <row r="15" spans="1:9" s="140" customFormat="1" ht="13.5" thickBot="1" x14ac:dyDescent="0.25">
      <c r="A15" s="134"/>
      <c r="B15" s="135" t="s">
        <v>57</v>
      </c>
      <c r="C15" s="135"/>
      <c r="D15" s="136"/>
      <c r="E15" s="137">
        <f>SUM(E7:E14)</f>
        <v>0</v>
      </c>
      <c r="F15" s="138">
        <f>SUM(F7:F14)</f>
        <v>0</v>
      </c>
      <c r="G15" s="138">
        <f>SUM(G7:G14)</f>
        <v>0</v>
      </c>
      <c r="H15" s="138">
        <f>SUM(H7:H14)</f>
        <v>0</v>
      </c>
      <c r="I15" s="139">
        <f>SUM(I7:I14)</f>
        <v>0</v>
      </c>
    </row>
    <row r="16" spans="1:9" x14ac:dyDescent="0.2">
      <c r="A16" s="68"/>
      <c r="B16" s="68"/>
      <c r="C16" s="68"/>
      <c r="D16" s="68"/>
      <c r="E16" s="68"/>
      <c r="F16" s="68"/>
      <c r="G16" s="68"/>
      <c r="H16" s="68"/>
      <c r="I16" s="68"/>
    </row>
    <row r="17" spans="1:57" ht="19.5" customHeight="1" x14ac:dyDescent="0.25">
      <c r="A17" s="124" t="s">
        <v>58</v>
      </c>
      <c r="B17" s="124"/>
      <c r="C17" s="124"/>
      <c r="D17" s="124"/>
      <c r="E17" s="124"/>
      <c r="F17" s="124"/>
      <c r="G17" s="141"/>
      <c r="H17" s="124"/>
      <c r="I17" s="124"/>
      <c r="BA17" s="42"/>
      <c r="BB17" s="42"/>
      <c r="BC17" s="42"/>
      <c r="BD17" s="42"/>
      <c r="BE17" s="42"/>
    </row>
    <row r="18" spans="1:57" ht="13.5" thickBot="1" x14ac:dyDescent="0.25">
      <c r="A18" s="81"/>
      <c r="B18" s="81"/>
      <c r="C18" s="81"/>
      <c r="D18" s="81"/>
      <c r="E18" s="81"/>
      <c r="F18" s="81"/>
      <c r="G18" s="81"/>
      <c r="H18" s="81"/>
      <c r="I18" s="81"/>
    </row>
    <row r="19" spans="1:57" x14ac:dyDescent="0.2">
      <c r="A19" s="75" t="s">
        <v>59</v>
      </c>
      <c r="B19" s="76"/>
      <c r="C19" s="76"/>
      <c r="D19" s="142"/>
      <c r="E19" s="143" t="s">
        <v>60</v>
      </c>
      <c r="F19" s="144" t="s">
        <v>61</v>
      </c>
      <c r="G19" s="145" t="s">
        <v>62</v>
      </c>
      <c r="H19" s="146"/>
      <c r="I19" s="147" t="s">
        <v>60</v>
      </c>
    </row>
    <row r="20" spans="1:57" x14ac:dyDescent="0.2">
      <c r="A20" s="66" t="s">
        <v>238</v>
      </c>
      <c r="B20" s="57"/>
      <c r="C20" s="57"/>
      <c r="D20" s="148"/>
      <c r="E20" s="149"/>
      <c r="F20" s="150"/>
      <c r="G20" s="151">
        <f>CHOOSE(BA20+1,HSV+PSV,HSV+PSV+Mont,HSV+PSV+Dodavka+Mont,HSV,PSV,Mont,Dodavka,Mont+Dodavka,0)</f>
        <v>0</v>
      </c>
      <c r="H20" s="152"/>
      <c r="I20" s="153">
        <f>E20+F20*G20/100</f>
        <v>0</v>
      </c>
      <c r="BA20">
        <v>0</v>
      </c>
    </row>
    <row r="21" spans="1:57" x14ac:dyDescent="0.2">
      <c r="A21" s="66" t="s">
        <v>239</v>
      </c>
      <c r="B21" s="57"/>
      <c r="C21" s="57"/>
      <c r="D21" s="148"/>
      <c r="E21" s="149"/>
      <c r="F21" s="150"/>
      <c r="G21" s="151">
        <f>CHOOSE(BA21+1,HSV+PSV,HSV+PSV+Mont,HSV+PSV+Dodavka+Mont,HSV,PSV,Mont,Dodavka,Mont+Dodavka,0)</f>
        <v>0</v>
      </c>
      <c r="H21" s="152"/>
      <c r="I21" s="153">
        <f>E21+F21*G21/100</f>
        <v>0</v>
      </c>
      <c r="BA21">
        <v>0</v>
      </c>
    </row>
    <row r="22" spans="1:57" x14ac:dyDescent="0.2">
      <c r="A22" s="66" t="s">
        <v>240</v>
      </c>
      <c r="B22" s="57"/>
      <c r="C22" s="57"/>
      <c r="D22" s="148"/>
      <c r="E22" s="149"/>
      <c r="F22" s="150"/>
      <c r="G22" s="151">
        <f>CHOOSE(BA22+1,HSV+PSV,HSV+PSV+Mont,HSV+PSV+Dodavka+Mont,HSV,PSV,Mont,Dodavka,Mont+Dodavka,0)</f>
        <v>0</v>
      </c>
      <c r="H22" s="152"/>
      <c r="I22" s="153">
        <f>E22+F22*G22/100</f>
        <v>0</v>
      </c>
      <c r="BA22">
        <v>0</v>
      </c>
    </row>
    <row r="23" spans="1:57" x14ac:dyDescent="0.2">
      <c r="A23" s="66" t="s">
        <v>241</v>
      </c>
      <c r="B23" s="57"/>
      <c r="C23" s="57"/>
      <c r="D23" s="148"/>
      <c r="E23" s="149"/>
      <c r="F23" s="150"/>
      <c r="G23" s="151">
        <f>CHOOSE(BA23+1,HSV+PSV,HSV+PSV+Mont,HSV+PSV+Dodavka+Mont,HSV,PSV,Mont,Dodavka,Mont+Dodavka,0)</f>
        <v>0</v>
      </c>
      <c r="H23" s="152"/>
      <c r="I23" s="153">
        <f>E23+F23*G23/100</f>
        <v>0</v>
      </c>
      <c r="BA23">
        <v>0</v>
      </c>
    </row>
    <row r="24" spans="1:57" x14ac:dyDescent="0.2">
      <c r="A24" s="66" t="s">
        <v>242</v>
      </c>
      <c r="B24" s="57"/>
      <c r="C24" s="57"/>
      <c r="D24" s="148"/>
      <c r="E24" s="149"/>
      <c r="F24" s="150"/>
      <c r="G24" s="151">
        <f>CHOOSE(BA24+1,HSV+PSV,HSV+PSV+Mont,HSV+PSV+Dodavka+Mont,HSV,PSV,Mont,Dodavka,Mont+Dodavka,0)</f>
        <v>0</v>
      </c>
      <c r="H24" s="152"/>
      <c r="I24" s="153">
        <f>E24+F24*G24/100</f>
        <v>0</v>
      </c>
      <c r="BA24">
        <v>1</v>
      </c>
    </row>
    <row r="25" spans="1:57" x14ac:dyDescent="0.2">
      <c r="A25" s="66" t="s">
        <v>243</v>
      </c>
      <c r="B25" s="57"/>
      <c r="C25" s="57"/>
      <c r="D25" s="148"/>
      <c r="E25" s="149"/>
      <c r="F25" s="150"/>
      <c r="G25" s="151">
        <f>CHOOSE(BA25+1,HSV+PSV,HSV+PSV+Mont,HSV+PSV+Dodavka+Mont,HSV,PSV,Mont,Dodavka,Mont+Dodavka,0)</f>
        <v>0</v>
      </c>
      <c r="H25" s="152"/>
      <c r="I25" s="153">
        <f>E25+F25*G25/100</f>
        <v>0</v>
      </c>
      <c r="BA25">
        <v>1</v>
      </c>
    </row>
    <row r="26" spans="1:57" x14ac:dyDescent="0.2">
      <c r="A26" s="66" t="s">
        <v>244</v>
      </c>
      <c r="B26" s="57"/>
      <c r="C26" s="57"/>
      <c r="D26" s="148"/>
      <c r="E26" s="149"/>
      <c r="F26" s="150"/>
      <c r="G26" s="151">
        <f>CHOOSE(BA26+1,HSV+PSV,HSV+PSV+Mont,HSV+PSV+Dodavka+Mont,HSV,PSV,Mont,Dodavka,Mont+Dodavka,0)</f>
        <v>0</v>
      </c>
      <c r="H26" s="152"/>
      <c r="I26" s="153">
        <f>E26+F26*G26/100</f>
        <v>0</v>
      </c>
      <c r="BA26">
        <v>2</v>
      </c>
    </row>
    <row r="27" spans="1:57" x14ac:dyDescent="0.2">
      <c r="A27" s="66" t="s">
        <v>245</v>
      </c>
      <c r="B27" s="57"/>
      <c r="C27" s="57"/>
      <c r="D27" s="148"/>
      <c r="E27" s="149"/>
      <c r="F27" s="150"/>
      <c r="G27" s="151">
        <f>CHOOSE(BA27+1,HSV+PSV,HSV+PSV+Mont,HSV+PSV+Dodavka+Mont,HSV,PSV,Mont,Dodavka,Mont+Dodavka,0)</f>
        <v>0</v>
      </c>
      <c r="H27" s="152"/>
      <c r="I27" s="153">
        <f>E27+F27*G27/100</f>
        <v>0</v>
      </c>
      <c r="BA27">
        <v>2</v>
      </c>
    </row>
    <row r="28" spans="1:57" ht="13.5" thickBot="1" x14ac:dyDescent="0.25">
      <c r="A28" s="154"/>
      <c r="B28" s="155" t="s">
        <v>63</v>
      </c>
      <c r="C28" s="156"/>
      <c r="D28" s="157"/>
      <c r="E28" s="158"/>
      <c r="F28" s="159"/>
      <c r="G28" s="159"/>
      <c r="H28" s="160">
        <f>SUM(I20:I27)</f>
        <v>0</v>
      </c>
      <c r="I28" s="161"/>
    </row>
    <row r="30" spans="1:57" x14ac:dyDescent="0.2">
      <c r="B30" s="140"/>
      <c r="F30" s="162"/>
      <c r="G30" s="163"/>
      <c r="H30" s="163"/>
      <c r="I30" s="164"/>
    </row>
    <row r="31" spans="1:57" x14ac:dyDescent="0.2">
      <c r="F31" s="162"/>
      <c r="G31" s="163"/>
      <c r="H31" s="163"/>
      <c r="I31" s="164"/>
    </row>
    <row r="32" spans="1:57" x14ac:dyDescent="0.2">
      <c r="F32" s="162"/>
      <c r="G32" s="163"/>
      <c r="H32" s="163"/>
      <c r="I32" s="164"/>
    </row>
    <row r="33" spans="6:9" x14ac:dyDescent="0.2">
      <c r="F33" s="162"/>
      <c r="G33" s="163"/>
      <c r="H33" s="163"/>
      <c r="I33" s="164"/>
    </row>
    <row r="34" spans="6:9" x14ac:dyDescent="0.2">
      <c r="F34" s="162"/>
      <c r="G34" s="163"/>
      <c r="H34" s="163"/>
      <c r="I34" s="164"/>
    </row>
    <row r="35" spans="6:9" x14ac:dyDescent="0.2">
      <c r="F35" s="162"/>
      <c r="G35" s="163"/>
      <c r="H35" s="163"/>
      <c r="I35" s="164"/>
    </row>
    <row r="36" spans="6:9" x14ac:dyDescent="0.2">
      <c r="F36" s="162"/>
      <c r="G36" s="163"/>
      <c r="H36" s="163"/>
      <c r="I36" s="164"/>
    </row>
    <row r="37" spans="6:9" x14ac:dyDescent="0.2">
      <c r="F37" s="162"/>
      <c r="G37" s="163"/>
      <c r="H37" s="163"/>
      <c r="I37" s="164"/>
    </row>
    <row r="38" spans="6:9" x14ac:dyDescent="0.2">
      <c r="F38" s="162"/>
      <c r="G38" s="163"/>
      <c r="H38" s="163"/>
      <c r="I38" s="164"/>
    </row>
    <row r="39" spans="6:9" x14ac:dyDescent="0.2">
      <c r="F39" s="162"/>
      <c r="G39" s="163"/>
      <c r="H39" s="163"/>
      <c r="I39" s="164"/>
    </row>
    <row r="40" spans="6:9" x14ac:dyDescent="0.2">
      <c r="F40" s="162"/>
      <c r="G40" s="163"/>
      <c r="H40" s="163"/>
      <c r="I40" s="164"/>
    </row>
    <row r="41" spans="6:9" x14ac:dyDescent="0.2">
      <c r="F41" s="162"/>
      <c r="G41" s="163"/>
      <c r="H41" s="163"/>
      <c r="I41" s="164"/>
    </row>
    <row r="42" spans="6:9" x14ac:dyDescent="0.2">
      <c r="F42" s="162"/>
      <c r="G42" s="163"/>
      <c r="H42" s="163"/>
      <c r="I42" s="164"/>
    </row>
    <row r="43" spans="6:9" x14ac:dyDescent="0.2">
      <c r="F43" s="162"/>
      <c r="G43" s="163"/>
      <c r="H43" s="163"/>
      <c r="I43" s="164"/>
    </row>
    <row r="44" spans="6:9" x14ac:dyDescent="0.2">
      <c r="F44" s="162"/>
      <c r="G44" s="163"/>
      <c r="H44" s="163"/>
      <c r="I44" s="164"/>
    </row>
    <row r="45" spans="6:9" x14ac:dyDescent="0.2">
      <c r="F45" s="162"/>
      <c r="G45" s="163"/>
      <c r="H45" s="163"/>
      <c r="I45" s="164"/>
    </row>
    <row r="46" spans="6:9" x14ac:dyDescent="0.2">
      <c r="F46" s="162"/>
      <c r="G46" s="163"/>
      <c r="H46" s="163"/>
      <c r="I46" s="164"/>
    </row>
    <row r="47" spans="6:9" x14ac:dyDescent="0.2">
      <c r="F47" s="162"/>
      <c r="G47" s="163"/>
      <c r="H47" s="163"/>
      <c r="I47" s="164"/>
    </row>
    <row r="48" spans="6:9" x14ac:dyDescent="0.2">
      <c r="F48" s="162"/>
      <c r="G48" s="163"/>
      <c r="H48" s="163"/>
      <c r="I48" s="164"/>
    </row>
    <row r="49" spans="6:9" x14ac:dyDescent="0.2">
      <c r="F49" s="162"/>
      <c r="G49" s="163"/>
      <c r="H49" s="163"/>
      <c r="I49" s="164"/>
    </row>
    <row r="50" spans="6:9" x14ac:dyDescent="0.2">
      <c r="F50" s="162"/>
      <c r="G50" s="163"/>
      <c r="H50" s="163"/>
      <c r="I50" s="164"/>
    </row>
    <row r="51" spans="6:9" x14ac:dyDescent="0.2">
      <c r="F51" s="162"/>
      <c r="G51" s="163"/>
      <c r="H51" s="163"/>
      <c r="I51" s="164"/>
    </row>
    <row r="52" spans="6:9" x14ac:dyDescent="0.2">
      <c r="F52" s="162"/>
      <c r="G52" s="163"/>
      <c r="H52" s="163"/>
      <c r="I52" s="164"/>
    </row>
    <row r="53" spans="6:9" x14ac:dyDescent="0.2">
      <c r="F53" s="162"/>
      <c r="G53" s="163"/>
      <c r="H53" s="163"/>
      <c r="I53" s="164"/>
    </row>
    <row r="54" spans="6:9" x14ac:dyDescent="0.2">
      <c r="F54" s="162"/>
      <c r="G54" s="163"/>
      <c r="H54" s="163"/>
      <c r="I54" s="164"/>
    </row>
    <row r="55" spans="6:9" x14ac:dyDescent="0.2">
      <c r="F55" s="162"/>
      <c r="G55" s="163"/>
      <c r="H55" s="163"/>
      <c r="I55" s="164"/>
    </row>
    <row r="56" spans="6:9" x14ac:dyDescent="0.2">
      <c r="F56" s="162"/>
      <c r="G56" s="163"/>
      <c r="H56" s="163"/>
      <c r="I56" s="164"/>
    </row>
    <row r="57" spans="6:9" x14ac:dyDescent="0.2">
      <c r="F57" s="162"/>
      <c r="G57" s="163"/>
      <c r="H57" s="163"/>
      <c r="I57" s="164"/>
    </row>
    <row r="58" spans="6:9" x14ac:dyDescent="0.2">
      <c r="F58" s="162"/>
      <c r="G58" s="163"/>
      <c r="H58" s="163"/>
      <c r="I58" s="164"/>
    </row>
    <row r="59" spans="6:9" x14ac:dyDescent="0.2">
      <c r="F59" s="162"/>
      <c r="G59" s="163"/>
      <c r="H59" s="163"/>
      <c r="I59" s="164"/>
    </row>
    <row r="60" spans="6:9" x14ac:dyDescent="0.2">
      <c r="F60" s="162"/>
      <c r="G60" s="163"/>
      <c r="H60" s="163"/>
      <c r="I60" s="164"/>
    </row>
    <row r="61" spans="6:9" x14ac:dyDescent="0.2">
      <c r="F61" s="162"/>
      <c r="G61" s="163"/>
      <c r="H61" s="163"/>
      <c r="I61" s="164"/>
    </row>
    <row r="62" spans="6:9" x14ac:dyDescent="0.2">
      <c r="F62" s="162"/>
      <c r="G62" s="163"/>
      <c r="H62" s="163"/>
      <c r="I62" s="164"/>
    </row>
    <row r="63" spans="6:9" x14ac:dyDescent="0.2">
      <c r="F63" s="162"/>
      <c r="G63" s="163"/>
      <c r="H63" s="163"/>
      <c r="I63" s="164"/>
    </row>
    <row r="64" spans="6:9" x14ac:dyDescent="0.2">
      <c r="F64" s="162"/>
      <c r="G64" s="163"/>
      <c r="H64" s="163"/>
      <c r="I64" s="164"/>
    </row>
    <row r="65" spans="6:9" x14ac:dyDescent="0.2">
      <c r="F65" s="162"/>
      <c r="G65" s="163"/>
      <c r="H65" s="163"/>
      <c r="I65" s="164"/>
    </row>
    <row r="66" spans="6:9" x14ac:dyDescent="0.2">
      <c r="F66" s="162"/>
      <c r="G66" s="163"/>
      <c r="H66" s="163"/>
      <c r="I66" s="164"/>
    </row>
    <row r="67" spans="6:9" x14ac:dyDescent="0.2">
      <c r="F67" s="162"/>
      <c r="G67" s="163"/>
      <c r="H67" s="163"/>
      <c r="I67" s="164"/>
    </row>
    <row r="68" spans="6:9" x14ac:dyDescent="0.2">
      <c r="F68" s="162"/>
      <c r="G68" s="163"/>
      <c r="H68" s="163"/>
      <c r="I68" s="164"/>
    </row>
    <row r="69" spans="6:9" x14ac:dyDescent="0.2">
      <c r="F69" s="162"/>
      <c r="G69" s="163"/>
      <c r="H69" s="163"/>
      <c r="I69" s="164"/>
    </row>
    <row r="70" spans="6:9" x14ac:dyDescent="0.2">
      <c r="F70" s="162"/>
      <c r="G70" s="163"/>
      <c r="H70" s="163"/>
      <c r="I70" s="164"/>
    </row>
    <row r="71" spans="6:9" x14ac:dyDescent="0.2">
      <c r="F71" s="162"/>
      <c r="G71" s="163"/>
      <c r="H71" s="163"/>
      <c r="I71" s="164"/>
    </row>
    <row r="72" spans="6:9" x14ac:dyDescent="0.2">
      <c r="F72" s="162"/>
      <c r="G72" s="163"/>
      <c r="H72" s="163"/>
      <c r="I72" s="164"/>
    </row>
    <row r="73" spans="6:9" x14ac:dyDescent="0.2">
      <c r="F73" s="162"/>
      <c r="G73" s="163"/>
      <c r="H73" s="163"/>
      <c r="I73" s="164"/>
    </row>
    <row r="74" spans="6:9" x14ac:dyDescent="0.2">
      <c r="F74" s="162"/>
      <c r="G74" s="163"/>
      <c r="H74" s="163"/>
      <c r="I74" s="164"/>
    </row>
    <row r="75" spans="6:9" x14ac:dyDescent="0.2">
      <c r="F75" s="162"/>
      <c r="G75" s="163"/>
      <c r="H75" s="163"/>
      <c r="I75" s="164"/>
    </row>
    <row r="76" spans="6:9" x14ac:dyDescent="0.2">
      <c r="F76" s="162"/>
      <c r="G76" s="163"/>
      <c r="H76" s="163"/>
      <c r="I76" s="164"/>
    </row>
    <row r="77" spans="6:9" x14ac:dyDescent="0.2">
      <c r="F77" s="162"/>
      <c r="G77" s="163"/>
      <c r="H77" s="163"/>
      <c r="I77" s="164"/>
    </row>
    <row r="78" spans="6:9" x14ac:dyDescent="0.2">
      <c r="F78" s="162"/>
      <c r="G78" s="163"/>
      <c r="H78" s="163"/>
      <c r="I78" s="164"/>
    </row>
    <row r="79" spans="6:9" x14ac:dyDescent="0.2">
      <c r="F79" s="162"/>
      <c r="G79" s="163"/>
      <c r="H79" s="163"/>
      <c r="I79" s="164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87"/>
  <sheetViews>
    <sheetView showGridLines="0" showZeros="0" zoomScaleNormal="100" workbookViewId="0">
      <selection activeCell="A114" sqref="A114:IV116"/>
    </sheetView>
  </sheetViews>
  <sheetFormatPr defaultRowHeight="12.75" x14ac:dyDescent="0.2"/>
  <cols>
    <col min="1" max="1" width="4.42578125" style="166" customWidth="1"/>
    <col min="2" max="2" width="11.5703125" style="166" customWidth="1"/>
    <col min="3" max="3" width="40.42578125" style="166" customWidth="1"/>
    <col min="4" max="4" width="5.5703125" style="166" customWidth="1"/>
    <col min="5" max="5" width="8.5703125" style="218" customWidth="1"/>
    <col min="6" max="6" width="9.85546875" style="166" customWidth="1"/>
    <col min="7" max="7" width="13.85546875" style="166" customWidth="1"/>
    <col min="8" max="11" width="9.140625" style="166"/>
    <col min="12" max="12" width="75.42578125" style="166" customWidth="1"/>
    <col min="13" max="13" width="45.28515625" style="166" customWidth="1"/>
    <col min="14" max="16384" width="9.140625" style="166"/>
  </cols>
  <sheetData>
    <row r="1" spans="1:104" ht="15.75" x14ac:dyDescent="0.25">
      <c r="A1" s="165" t="s">
        <v>75</v>
      </c>
      <c r="B1" s="165"/>
      <c r="C1" s="165"/>
      <c r="D1" s="165"/>
      <c r="E1" s="165"/>
      <c r="F1" s="165"/>
      <c r="G1" s="165"/>
    </row>
    <row r="2" spans="1:104" ht="14.25" customHeight="1" thickBot="1" x14ac:dyDescent="0.25">
      <c r="A2" s="167"/>
      <c r="B2" s="168"/>
      <c r="C2" s="169"/>
      <c r="D2" s="169"/>
      <c r="E2" s="170"/>
      <c r="F2" s="169"/>
      <c r="G2" s="169"/>
    </row>
    <row r="3" spans="1:104" ht="13.5" thickTop="1" x14ac:dyDescent="0.2">
      <c r="A3" s="107" t="s">
        <v>48</v>
      </c>
      <c r="B3" s="108"/>
      <c r="C3" s="109" t="str">
        <f>CONCATENATE(cislostavby," ",nazevstavby)</f>
        <v>001 NBÚ Brno, Cejl 10</v>
      </c>
      <c r="D3" s="110"/>
      <c r="E3" s="171" t="s">
        <v>64</v>
      </c>
      <c r="F3" s="172">
        <f>Rekapitulace!H1</f>
        <v>1</v>
      </c>
      <c r="G3" s="173"/>
    </row>
    <row r="4" spans="1:104" ht="13.5" thickBot="1" x14ac:dyDescent="0.25">
      <c r="A4" s="174" t="s">
        <v>50</v>
      </c>
      <c r="B4" s="116"/>
      <c r="C4" s="117" t="str">
        <f>CONCATENATE(cisloobjektu," ",nazevobjektu)</f>
        <v>001 Oprava kancelářského objektu - 2.etapa</v>
      </c>
      <c r="D4" s="118"/>
      <c r="E4" s="175" t="str">
        <f>Rekapitulace!G2</f>
        <v>Oprava hyg. zázemí 118a,b, 128, 129</v>
      </c>
      <c r="F4" s="176"/>
      <c r="G4" s="177"/>
    </row>
    <row r="5" spans="1:104" ht="13.5" thickTop="1" x14ac:dyDescent="0.2">
      <c r="A5" s="178"/>
      <c r="B5" s="167"/>
      <c r="C5" s="167"/>
      <c r="D5" s="167"/>
      <c r="E5" s="179"/>
      <c r="F5" s="167"/>
      <c r="G5" s="180"/>
    </row>
    <row r="6" spans="1:104" x14ac:dyDescent="0.2">
      <c r="A6" s="181" t="s">
        <v>65</v>
      </c>
      <c r="B6" s="182" t="s">
        <v>66</v>
      </c>
      <c r="C6" s="182" t="s">
        <v>67</v>
      </c>
      <c r="D6" s="182" t="s">
        <v>68</v>
      </c>
      <c r="E6" s="183" t="s">
        <v>69</v>
      </c>
      <c r="F6" s="182" t="s">
        <v>70</v>
      </c>
      <c r="G6" s="184" t="s">
        <v>71</v>
      </c>
    </row>
    <row r="7" spans="1:104" x14ac:dyDescent="0.2">
      <c r="A7" s="185" t="s">
        <v>72</v>
      </c>
      <c r="B7" s="186" t="s">
        <v>80</v>
      </c>
      <c r="C7" s="187" t="s">
        <v>81</v>
      </c>
      <c r="D7" s="188"/>
      <c r="E7" s="189"/>
      <c r="F7" s="189"/>
      <c r="G7" s="190"/>
      <c r="H7" s="191"/>
      <c r="I7" s="191"/>
      <c r="O7" s="192">
        <v>1</v>
      </c>
    </row>
    <row r="8" spans="1:104" x14ac:dyDescent="0.2">
      <c r="A8" s="193">
        <v>1</v>
      </c>
      <c r="B8" s="194" t="s">
        <v>82</v>
      </c>
      <c r="C8" s="195" t="s">
        <v>83</v>
      </c>
      <c r="D8" s="196" t="s">
        <v>84</v>
      </c>
      <c r="E8" s="197">
        <v>12</v>
      </c>
      <c r="F8" s="197">
        <v>0</v>
      </c>
      <c r="G8" s="198">
        <f>E8*F8</f>
        <v>0</v>
      </c>
      <c r="O8" s="192">
        <v>2</v>
      </c>
      <c r="AA8" s="166">
        <v>1</v>
      </c>
      <c r="AB8" s="166">
        <v>7</v>
      </c>
      <c r="AC8" s="166">
        <v>7</v>
      </c>
      <c r="AZ8" s="166">
        <v>2</v>
      </c>
      <c r="BA8" s="166">
        <f>IF(AZ8=1,G8,0)</f>
        <v>0</v>
      </c>
      <c r="BB8" s="166">
        <f>IF(AZ8=2,G8,0)</f>
        <v>0</v>
      </c>
      <c r="BC8" s="166">
        <f>IF(AZ8=3,G8,0)</f>
        <v>0</v>
      </c>
      <c r="BD8" s="166">
        <f>IF(AZ8=4,G8,0)</f>
        <v>0</v>
      </c>
      <c r="BE8" s="166">
        <f>IF(AZ8=5,G8,0)</f>
        <v>0</v>
      </c>
      <c r="CA8" s="199">
        <v>1</v>
      </c>
      <c r="CB8" s="199">
        <v>7</v>
      </c>
      <c r="CZ8" s="166">
        <v>0</v>
      </c>
    </row>
    <row r="9" spans="1:104" x14ac:dyDescent="0.2">
      <c r="A9" s="193">
        <v>2</v>
      </c>
      <c r="B9" s="194" t="s">
        <v>85</v>
      </c>
      <c r="C9" s="195" t="s">
        <v>86</v>
      </c>
      <c r="D9" s="196" t="s">
        <v>84</v>
      </c>
      <c r="E9" s="197">
        <v>6</v>
      </c>
      <c r="F9" s="197">
        <v>0</v>
      </c>
      <c r="G9" s="198">
        <f>E9*F9</f>
        <v>0</v>
      </c>
      <c r="O9" s="192">
        <v>2</v>
      </c>
      <c r="AA9" s="166">
        <v>1</v>
      </c>
      <c r="AB9" s="166">
        <v>7</v>
      </c>
      <c r="AC9" s="166">
        <v>7</v>
      </c>
      <c r="AZ9" s="166">
        <v>2</v>
      </c>
      <c r="BA9" s="166">
        <f>IF(AZ9=1,G9,0)</f>
        <v>0</v>
      </c>
      <c r="BB9" s="166">
        <f>IF(AZ9=2,G9,0)</f>
        <v>0</v>
      </c>
      <c r="BC9" s="166">
        <f>IF(AZ9=3,G9,0)</f>
        <v>0</v>
      </c>
      <c r="BD9" s="166">
        <f>IF(AZ9=4,G9,0)</f>
        <v>0</v>
      </c>
      <c r="BE9" s="166">
        <f>IF(AZ9=5,G9,0)</f>
        <v>0</v>
      </c>
      <c r="CA9" s="199">
        <v>1</v>
      </c>
      <c r="CB9" s="199">
        <v>7</v>
      </c>
      <c r="CZ9" s="166">
        <v>7.7000000000015901E-4</v>
      </c>
    </row>
    <row r="10" spans="1:104" x14ac:dyDescent="0.2">
      <c r="A10" s="193">
        <v>3</v>
      </c>
      <c r="B10" s="194" t="s">
        <v>87</v>
      </c>
      <c r="C10" s="195" t="s">
        <v>88</v>
      </c>
      <c r="D10" s="196" t="s">
        <v>84</v>
      </c>
      <c r="E10" s="197">
        <v>2</v>
      </c>
      <c r="F10" s="197">
        <v>0</v>
      </c>
      <c r="G10" s="198">
        <f>E10*F10</f>
        <v>0</v>
      </c>
      <c r="O10" s="192">
        <v>2</v>
      </c>
      <c r="AA10" s="166">
        <v>1</v>
      </c>
      <c r="AB10" s="166">
        <v>7</v>
      </c>
      <c r="AC10" s="166">
        <v>7</v>
      </c>
      <c r="AZ10" s="166">
        <v>2</v>
      </c>
      <c r="BA10" s="166">
        <f>IF(AZ10=1,G10,0)</f>
        <v>0</v>
      </c>
      <c r="BB10" s="166">
        <f>IF(AZ10=2,G10,0)</f>
        <v>0</v>
      </c>
      <c r="BC10" s="166">
        <f>IF(AZ10=3,G10,0)</f>
        <v>0</v>
      </c>
      <c r="BD10" s="166">
        <f>IF(AZ10=4,G10,0)</f>
        <v>0</v>
      </c>
      <c r="BE10" s="166">
        <f>IF(AZ10=5,G10,0)</f>
        <v>0</v>
      </c>
      <c r="CA10" s="199">
        <v>1</v>
      </c>
      <c r="CB10" s="199">
        <v>7</v>
      </c>
      <c r="CZ10" s="166">
        <v>3.7599999999997601E-3</v>
      </c>
    </row>
    <row r="11" spans="1:104" x14ac:dyDescent="0.2">
      <c r="A11" s="193">
        <v>4</v>
      </c>
      <c r="B11" s="194" t="s">
        <v>89</v>
      </c>
      <c r="C11" s="195" t="s">
        <v>90</v>
      </c>
      <c r="D11" s="196" t="s">
        <v>91</v>
      </c>
      <c r="E11" s="197">
        <v>1.2140000000000499E-2</v>
      </c>
      <c r="F11" s="197">
        <v>0</v>
      </c>
      <c r="G11" s="198">
        <f>E11*F11</f>
        <v>0</v>
      </c>
      <c r="O11" s="192">
        <v>2</v>
      </c>
      <c r="AA11" s="166">
        <v>7</v>
      </c>
      <c r="AB11" s="166">
        <v>1</v>
      </c>
      <c r="AC11" s="166">
        <v>2</v>
      </c>
      <c r="AZ11" s="166">
        <v>2</v>
      </c>
      <c r="BA11" s="166">
        <f>IF(AZ11=1,G11,0)</f>
        <v>0</v>
      </c>
      <c r="BB11" s="166">
        <f>IF(AZ11=2,G11,0)</f>
        <v>0</v>
      </c>
      <c r="BC11" s="166">
        <f>IF(AZ11=3,G11,0)</f>
        <v>0</v>
      </c>
      <c r="BD11" s="166">
        <f>IF(AZ11=4,G11,0)</f>
        <v>0</v>
      </c>
      <c r="BE11" s="166">
        <f>IF(AZ11=5,G11,0)</f>
        <v>0</v>
      </c>
      <c r="CA11" s="199">
        <v>7</v>
      </c>
      <c r="CB11" s="199">
        <v>1</v>
      </c>
      <c r="CZ11" s="166">
        <v>0</v>
      </c>
    </row>
    <row r="12" spans="1:104" x14ac:dyDescent="0.2">
      <c r="A12" s="208"/>
      <c r="B12" s="209" t="s">
        <v>73</v>
      </c>
      <c r="C12" s="210" t="str">
        <f>CONCATENATE(B7," ",C7)</f>
        <v>721 Vnitřní kanalizace</v>
      </c>
      <c r="D12" s="211"/>
      <c r="E12" s="212"/>
      <c r="F12" s="213"/>
      <c r="G12" s="214">
        <f>SUM(G7:G11)</f>
        <v>0</v>
      </c>
      <c r="O12" s="192">
        <v>4</v>
      </c>
      <c r="BA12" s="215">
        <f>SUM(BA7:BA11)</f>
        <v>0</v>
      </c>
      <c r="BB12" s="215">
        <f>SUM(BB7:BB11)</f>
        <v>0</v>
      </c>
      <c r="BC12" s="215">
        <f>SUM(BC7:BC11)</f>
        <v>0</v>
      </c>
      <c r="BD12" s="215">
        <f>SUM(BD7:BD11)</f>
        <v>0</v>
      </c>
      <c r="BE12" s="215">
        <f>SUM(BE7:BE11)</f>
        <v>0</v>
      </c>
    </row>
    <row r="13" spans="1:104" x14ac:dyDescent="0.2">
      <c r="A13" s="185" t="s">
        <v>72</v>
      </c>
      <c r="B13" s="186" t="s">
        <v>92</v>
      </c>
      <c r="C13" s="187" t="s">
        <v>93</v>
      </c>
      <c r="D13" s="188"/>
      <c r="E13" s="189"/>
      <c r="F13" s="189"/>
      <c r="G13" s="190"/>
      <c r="H13" s="191"/>
      <c r="I13" s="191"/>
      <c r="O13" s="192">
        <v>1</v>
      </c>
    </row>
    <row r="14" spans="1:104" x14ac:dyDescent="0.2">
      <c r="A14" s="193">
        <v>5</v>
      </c>
      <c r="B14" s="194" t="s">
        <v>94</v>
      </c>
      <c r="C14" s="195" t="s">
        <v>95</v>
      </c>
      <c r="D14" s="196" t="s">
        <v>84</v>
      </c>
      <c r="E14" s="197">
        <v>12</v>
      </c>
      <c r="F14" s="197">
        <v>0</v>
      </c>
      <c r="G14" s="198">
        <f>E14*F14</f>
        <v>0</v>
      </c>
      <c r="O14" s="192">
        <v>2</v>
      </c>
      <c r="AA14" s="166">
        <v>1</v>
      </c>
      <c r="AB14" s="166">
        <v>9</v>
      </c>
      <c r="AC14" s="166">
        <v>9</v>
      </c>
      <c r="AZ14" s="166">
        <v>2</v>
      </c>
      <c r="BA14" s="166">
        <f>IF(AZ14=1,G14,0)</f>
        <v>0</v>
      </c>
      <c r="BB14" s="166">
        <f>IF(AZ14=2,G14,0)</f>
        <v>0</v>
      </c>
      <c r="BC14" s="166">
        <f>IF(AZ14=3,G14,0)</f>
        <v>0</v>
      </c>
      <c r="BD14" s="166">
        <f>IF(AZ14=4,G14,0)</f>
        <v>0</v>
      </c>
      <c r="BE14" s="166">
        <f>IF(AZ14=5,G14,0)</f>
        <v>0</v>
      </c>
      <c r="CA14" s="199">
        <v>1</v>
      </c>
      <c r="CB14" s="199">
        <v>9</v>
      </c>
      <c r="CZ14" s="166">
        <v>0</v>
      </c>
    </row>
    <row r="15" spans="1:104" x14ac:dyDescent="0.2">
      <c r="A15" s="193">
        <v>6</v>
      </c>
      <c r="B15" s="194" t="s">
        <v>96</v>
      </c>
      <c r="C15" s="195" t="s">
        <v>97</v>
      </c>
      <c r="D15" s="196" t="s">
        <v>84</v>
      </c>
      <c r="E15" s="197">
        <v>42</v>
      </c>
      <c r="F15" s="197">
        <v>0</v>
      </c>
      <c r="G15" s="198">
        <f>E15*F15</f>
        <v>0</v>
      </c>
      <c r="O15" s="192">
        <v>2</v>
      </c>
      <c r="AA15" s="166">
        <v>1</v>
      </c>
      <c r="AB15" s="166">
        <v>7</v>
      </c>
      <c r="AC15" s="166">
        <v>7</v>
      </c>
      <c r="AZ15" s="166">
        <v>2</v>
      </c>
      <c r="BA15" s="166">
        <f>IF(AZ15=1,G15,0)</f>
        <v>0</v>
      </c>
      <c r="BB15" s="166">
        <f>IF(AZ15=2,G15,0)</f>
        <v>0</v>
      </c>
      <c r="BC15" s="166">
        <f>IF(AZ15=3,G15,0)</f>
        <v>0</v>
      </c>
      <c r="BD15" s="166">
        <f>IF(AZ15=4,G15,0)</f>
        <v>0</v>
      </c>
      <c r="BE15" s="166">
        <f>IF(AZ15=5,G15,0)</f>
        <v>0</v>
      </c>
      <c r="CA15" s="199">
        <v>1</v>
      </c>
      <c r="CB15" s="199">
        <v>7</v>
      </c>
      <c r="CZ15" s="166">
        <v>0</v>
      </c>
    </row>
    <row r="16" spans="1:104" x14ac:dyDescent="0.2">
      <c r="A16" s="193">
        <v>7</v>
      </c>
      <c r="B16" s="194" t="s">
        <v>98</v>
      </c>
      <c r="C16" s="195" t="s">
        <v>99</v>
      </c>
      <c r="D16" s="196" t="s">
        <v>84</v>
      </c>
      <c r="E16" s="197">
        <v>42</v>
      </c>
      <c r="F16" s="197">
        <v>0</v>
      </c>
      <c r="G16" s="198">
        <f>E16*F16</f>
        <v>0</v>
      </c>
      <c r="O16" s="192">
        <v>2</v>
      </c>
      <c r="AA16" s="166">
        <v>1</v>
      </c>
      <c r="AB16" s="166">
        <v>7</v>
      </c>
      <c r="AC16" s="166">
        <v>7</v>
      </c>
      <c r="AZ16" s="166">
        <v>2</v>
      </c>
      <c r="BA16" s="166">
        <f>IF(AZ16=1,G16,0)</f>
        <v>0</v>
      </c>
      <c r="BB16" s="166">
        <f>IF(AZ16=2,G16,0)</f>
        <v>0</v>
      </c>
      <c r="BC16" s="166">
        <f>IF(AZ16=3,G16,0)</f>
        <v>0</v>
      </c>
      <c r="BD16" s="166">
        <f>IF(AZ16=4,G16,0)</f>
        <v>0</v>
      </c>
      <c r="BE16" s="166">
        <f>IF(AZ16=5,G16,0)</f>
        <v>0</v>
      </c>
      <c r="CA16" s="199">
        <v>1</v>
      </c>
      <c r="CB16" s="199">
        <v>7</v>
      </c>
      <c r="CZ16" s="166">
        <v>4.0199999999970303E-3</v>
      </c>
    </row>
    <row r="17" spans="1:104" ht="22.5" x14ac:dyDescent="0.2">
      <c r="A17" s="193">
        <v>8</v>
      </c>
      <c r="B17" s="194" t="s">
        <v>100</v>
      </c>
      <c r="C17" s="195" t="s">
        <v>101</v>
      </c>
      <c r="D17" s="196" t="s">
        <v>84</v>
      </c>
      <c r="E17" s="197">
        <v>74</v>
      </c>
      <c r="F17" s="197">
        <v>0</v>
      </c>
      <c r="G17" s="198">
        <f>E17*F17</f>
        <v>0</v>
      </c>
      <c r="O17" s="192">
        <v>2</v>
      </c>
      <c r="AA17" s="166">
        <v>1</v>
      </c>
      <c r="AB17" s="166">
        <v>7</v>
      </c>
      <c r="AC17" s="166">
        <v>7</v>
      </c>
      <c r="AZ17" s="166">
        <v>2</v>
      </c>
      <c r="BA17" s="166">
        <f>IF(AZ17=1,G17,0)</f>
        <v>0</v>
      </c>
      <c r="BB17" s="166">
        <f>IF(AZ17=2,G17,0)</f>
        <v>0</v>
      </c>
      <c r="BC17" s="166">
        <f>IF(AZ17=3,G17,0)</f>
        <v>0</v>
      </c>
      <c r="BD17" s="166">
        <f>IF(AZ17=4,G17,0)</f>
        <v>0</v>
      </c>
      <c r="BE17" s="166">
        <f>IF(AZ17=5,G17,0)</f>
        <v>0</v>
      </c>
      <c r="CA17" s="199">
        <v>1</v>
      </c>
      <c r="CB17" s="199">
        <v>7</v>
      </c>
      <c r="CZ17" s="166">
        <v>0</v>
      </c>
    </row>
    <row r="18" spans="1:104" x14ac:dyDescent="0.2">
      <c r="A18" s="200"/>
      <c r="B18" s="202"/>
      <c r="C18" s="203" t="s">
        <v>102</v>
      </c>
      <c r="D18" s="204"/>
      <c r="E18" s="205">
        <v>42</v>
      </c>
      <c r="F18" s="206"/>
      <c r="G18" s="207"/>
      <c r="M18" s="201" t="s">
        <v>102</v>
      </c>
      <c r="O18" s="192"/>
    </row>
    <row r="19" spans="1:104" x14ac:dyDescent="0.2">
      <c r="A19" s="200"/>
      <c r="B19" s="202"/>
      <c r="C19" s="203" t="s">
        <v>103</v>
      </c>
      <c r="D19" s="204"/>
      <c r="E19" s="205">
        <v>32</v>
      </c>
      <c r="F19" s="206"/>
      <c r="G19" s="207"/>
      <c r="M19" s="201" t="s">
        <v>103</v>
      </c>
      <c r="O19" s="192"/>
    </row>
    <row r="20" spans="1:104" x14ac:dyDescent="0.2">
      <c r="A20" s="193">
        <v>9</v>
      </c>
      <c r="B20" s="194" t="s">
        <v>104</v>
      </c>
      <c r="C20" s="195" t="s">
        <v>105</v>
      </c>
      <c r="D20" s="196" t="s">
        <v>84</v>
      </c>
      <c r="E20" s="197">
        <v>15</v>
      </c>
      <c r="F20" s="197">
        <v>0</v>
      </c>
      <c r="G20" s="198">
        <f>E20*F20</f>
        <v>0</v>
      </c>
      <c r="O20" s="192">
        <v>2</v>
      </c>
      <c r="AA20" s="166">
        <v>3</v>
      </c>
      <c r="AB20" s="166">
        <v>7</v>
      </c>
      <c r="AC20" s="166">
        <v>28377011</v>
      </c>
      <c r="AZ20" s="166">
        <v>2</v>
      </c>
      <c r="BA20" s="166">
        <f>IF(AZ20=1,G20,0)</f>
        <v>0</v>
      </c>
      <c r="BB20" s="166">
        <f>IF(AZ20=2,G20,0)</f>
        <v>0</v>
      </c>
      <c r="BC20" s="166">
        <f>IF(AZ20=3,G20,0)</f>
        <v>0</v>
      </c>
      <c r="BD20" s="166">
        <f>IF(AZ20=4,G20,0)</f>
        <v>0</v>
      </c>
      <c r="BE20" s="166">
        <f>IF(AZ20=5,G20,0)</f>
        <v>0</v>
      </c>
      <c r="CA20" s="199">
        <v>3</v>
      </c>
      <c r="CB20" s="199">
        <v>7</v>
      </c>
      <c r="CZ20" s="166">
        <v>9.9999999999961197E-6</v>
      </c>
    </row>
    <row r="21" spans="1:104" x14ac:dyDescent="0.2">
      <c r="A21" s="193">
        <v>10</v>
      </c>
      <c r="B21" s="194" t="s">
        <v>106</v>
      </c>
      <c r="C21" s="195" t="s">
        <v>107</v>
      </c>
      <c r="D21" s="196" t="s">
        <v>84</v>
      </c>
      <c r="E21" s="197">
        <v>42</v>
      </c>
      <c r="F21" s="197">
        <v>0</v>
      </c>
      <c r="G21" s="198">
        <f>E21*F21</f>
        <v>0</v>
      </c>
      <c r="O21" s="192">
        <v>2</v>
      </c>
      <c r="AA21" s="166">
        <v>3</v>
      </c>
      <c r="AB21" s="166">
        <v>7</v>
      </c>
      <c r="AC21" s="166">
        <v>28377013</v>
      </c>
      <c r="AZ21" s="166">
        <v>2</v>
      </c>
      <c r="BA21" s="166">
        <f>IF(AZ21=1,G21,0)</f>
        <v>0</v>
      </c>
      <c r="BB21" s="166">
        <f>IF(AZ21=2,G21,0)</f>
        <v>0</v>
      </c>
      <c r="BC21" s="166">
        <f>IF(AZ21=3,G21,0)</f>
        <v>0</v>
      </c>
      <c r="BD21" s="166">
        <f>IF(AZ21=4,G21,0)</f>
        <v>0</v>
      </c>
      <c r="BE21" s="166">
        <f>IF(AZ21=5,G21,0)</f>
        <v>0</v>
      </c>
      <c r="CA21" s="199">
        <v>3</v>
      </c>
      <c r="CB21" s="199">
        <v>7</v>
      </c>
      <c r="CZ21" s="166">
        <v>3.9999999999984499E-5</v>
      </c>
    </row>
    <row r="22" spans="1:104" x14ac:dyDescent="0.2">
      <c r="A22" s="193">
        <v>11</v>
      </c>
      <c r="B22" s="194" t="s">
        <v>108</v>
      </c>
      <c r="C22" s="195" t="s">
        <v>109</v>
      </c>
      <c r="D22" s="196" t="s">
        <v>91</v>
      </c>
      <c r="E22" s="197">
        <v>0.17066999999987401</v>
      </c>
      <c r="F22" s="197">
        <v>0</v>
      </c>
      <c r="G22" s="198">
        <f>E22*F22</f>
        <v>0</v>
      </c>
      <c r="O22" s="192">
        <v>2</v>
      </c>
      <c r="AA22" s="166">
        <v>7</v>
      </c>
      <c r="AB22" s="166">
        <v>1001</v>
      </c>
      <c r="AC22" s="166">
        <v>5</v>
      </c>
      <c r="AZ22" s="166">
        <v>2</v>
      </c>
      <c r="BA22" s="166">
        <f>IF(AZ22=1,G22,0)</f>
        <v>0</v>
      </c>
      <c r="BB22" s="166">
        <f>IF(AZ22=2,G22,0)</f>
        <v>0</v>
      </c>
      <c r="BC22" s="166">
        <f>IF(AZ22=3,G22,0)</f>
        <v>0</v>
      </c>
      <c r="BD22" s="166">
        <f>IF(AZ22=4,G22,0)</f>
        <v>0</v>
      </c>
      <c r="BE22" s="166">
        <f>IF(AZ22=5,G22,0)</f>
        <v>0</v>
      </c>
      <c r="CA22" s="199">
        <v>7</v>
      </c>
      <c r="CB22" s="199">
        <v>1001</v>
      </c>
      <c r="CZ22" s="166">
        <v>0</v>
      </c>
    </row>
    <row r="23" spans="1:104" x14ac:dyDescent="0.2">
      <c r="A23" s="208"/>
      <c r="B23" s="209" t="s">
        <v>73</v>
      </c>
      <c r="C23" s="210" t="str">
        <f>CONCATENATE(B13," ",C13)</f>
        <v>722 Vnitřní vodovod</v>
      </c>
      <c r="D23" s="211"/>
      <c r="E23" s="212"/>
      <c r="F23" s="213"/>
      <c r="G23" s="214">
        <f>SUM(G13:G22)</f>
        <v>0</v>
      </c>
      <c r="O23" s="192">
        <v>4</v>
      </c>
      <c r="BA23" s="215">
        <f>SUM(BA13:BA22)</f>
        <v>0</v>
      </c>
      <c r="BB23" s="215">
        <f>SUM(BB13:BB22)</f>
        <v>0</v>
      </c>
      <c r="BC23" s="215">
        <f>SUM(BC13:BC22)</f>
        <v>0</v>
      </c>
      <c r="BD23" s="215">
        <f>SUM(BD13:BD22)</f>
        <v>0</v>
      </c>
      <c r="BE23" s="215">
        <f>SUM(BE13:BE22)</f>
        <v>0</v>
      </c>
    </row>
    <row r="24" spans="1:104" x14ac:dyDescent="0.2">
      <c r="A24" s="185" t="s">
        <v>72</v>
      </c>
      <c r="B24" s="186" t="s">
        <v>110</v>
      </c>
      <c r="C24" s="187" t="s">
        <v>111</v>
      </c>
      <c r="D24" s="188"/>
      <c r="E24" s="189"/>
      <c r="F24" s="189"/>
      <c r="G24" s="190"/>
      <c r="H24" s="191"/>
      <c r="I24" s="191"/>
      <c r="O24" s="192">
        <v>1</v>
      </c>
    </row>
    <row r="25" spans="1:104" x14ac:dyDescent="0.2">
      <c r="A25" s="193">
        <v>12</v>
      </c>
      <c r="B25" s="194" t="s">
        <v>112</v>
      </c>
      <c r="C25" s="195" t="s">
        <v>113</v>
      </c>
      <c r="D25" s="196" t="s">
        <v>114</v>
      </c>
      <c r="E25" s="197">
        <v>4</v>
      </c>
      <c r="F25" s="197">
        <v>0</v>
      </c>
      <c r="G25" s="198">
        <f>E25*F25</f>
        <v>0</v>
      </c>
      <c r="O25" s="192">
        <v>2</v>
      </c>
      <c r="AA25" s="166">
        <v>1</v>
      </c>
      <c r="AB25" s="166">
        <v>7</v>
      </c>
      <c r="AC25" s="166">
        <v>7</v>
      </c>
      <c r="AZ25" s="166">
        <v>2</v>
      </c>
      <c r="BA25" s="166">
        <f>IF(AZ25=1,G25,0)</f>
        <v>0</v>
      </c>
      <c r="BB25" s="166">
        <f>IF(AZ25=2,G25,0)</f>
        <v>0</v>
      </c>
      <c r="BC25" s="166">
        <f>IF(AZ25=3,G25,0)</f>
        <v>0</v>
      </c>
      <c r="BD25" s="166">
        <f>IF(AZ25=4,G25,0)</f>
        <v>0</v>
      </c>
      <c r="BE25" s="166">
        <f>IF(AZ25=5,G25,0)</f>
        <v>0</v>
      </c>
      <c r="CA25" s="199">
        <v>1</v>
      </c>
      <c r="CB25" s="199">
        <v>7</v>
      </c>
      <c r="CZ25" s="166">
        <v>1.6390000000001199E-2</v>
      </c>
    </row>
    <row r="26" spans="1:104" x14ac:dyDescent="0.2">
      <c r="A26" s="200"/>
      <c r="B26" s="202"/>
      <c r="C26" s="203" t="s">
        <v>115</v>
      </c>
      <c r="D26" s="204"/>
      <c r="E26" s="205">
        <v>2</v>
      </c>
      <c r="F26" s="206"/>
      <c r="G26" s="207"/>
      <c r="M26" s="201" t="s">
        <v>115</v>
      </c>
      <c r="O26" s="192"/>
    </row>
    <row r="27" spans="1:104" x14ac:dyDescent="0.2">
      <c r="A27" s="200"/>
      <c r="B27" s="202"/>
      <c r="C27" s="203" t="s">
        <v>116</v>
      </c>
      <c r="D27" s="204"/>
      <c r="E27" s="205">
        <v>1</v>
      </c>
      <c r="F27" s="206"/>
      <c r="G27" s="207"/>
      <c r="M27" s="201" t="s">
        <v>116</v>
      </c>
      <c r="O27" s="192"/>
    </row>
    <row r="28" spans="1:104" x14ac:dyDescent="0.2">
      <c r="A28" s="200"/>
      <c r="B28" s="202"/>
      <c r="C28" s="203" t="s">
        <v>117</v>
      </c>
      <c r="D28" s="204"/>
      <c r="E28" s="205">
        <v>1</v>
      </c>
      <c r="F28" s="206"/>
      <c r="G28" s="207"/>
      <c r="M28" s="201" t="s">
        <v>117</v>
      </c>
      <c r="O28" s="192"/>
    </row>
    <row r="29" spans="1:104" x14ac:dyDescent="0.2">
      <c r="A29" s="193">
        <v>13</v>
      </c>
      <c r="B29" s="194" t="s">
        <v>118</v>
      </c>
      <c r="C29" s="195" t="s">
        <v>119</v>
      </c>
      <c r="D29" s="196" t="s">
        <v>114</v>
      </c>
      <c r="E29" s="197">
        <v>4</v>
      </c>
      <c r="F29" s="197">
        <v>0</v>
      </c>
      <c r="G29" s="198">
        <f>E29*F29</f>
        <v>0</v>
      </c>
      <c r="O29" s="192">
        <v>2</v>
      </c>
      <c r="AA29" s="166">
        <v>1</v>
      </c>
      <c r="AB29" s="166">
        <v>7</v>
      </c>
      <c r="AC29" s="166">
        <v>7</v>
      </c>
      <c r="AZ29" s="166">
        <v>2</v>
      </c>
      <c r="BA29" s="166">
        <f>IF(AZ29=1,G29,0)</f>
        <v>0</v>
      </c>
      <c r="BB29" s="166">
        <f>IF(AZ29=2,G29,0)</f>
        <v>0</v>
      </c>
      <c r="BC29" s="166">
        <f>IF(AZ29=3,G29,0)</f>
        <v>0</v>
      </c>
      <c r="BD29" s="166">
        <f>IF(AZ29=4,G29,0)</f>
        <v>0</v>
      </c>
      <c r="BE29" s="166">
        <f>IF(AZ29=5,G29,0)</f>
        <v>0</v>
      </c>
      <c r="CA29" s="199">
        <v>1</v>
      </c>
      <c r="CB29" s="199">
        <v>7</v>
      </c>
      <c r="CZ29" s="166">
        <v>0</v>
      </c>
    </row>
    <row r="30" spans="1:104" ht="22.5" x14ac:dyDescent="0.2">
      <c r="A30" s="193">
        <v>14</v>
      </c>
      <c r="B30" s="194" t="s">
        <v>120</v>
      </c>
      <c r="C30" s="195" t="s">
        <v>121</v>
      </c>
      <c r="D30" s="196" t="s">
        <v>114</v>
      </c>
      <c r="E30" s="197">
        <v>4</v>
      </c>
      <c r="F30" s="197">
        <v>0</v>
      </c>
      <c r="G30" s="198">
        <f>E30*F30</f>
        <v>0</v>
      </c>
      <c r="O30" s="192">
        <v>2</v>
      </c>
      <c r="AA30" s="166">
        <v>1</v>
      </c>
      <c r="AB30" s="166">
        <v>7</v>
      </c>
      <c r="AC30" s="166">
        <v>7</v>
      </c>
      <c r="AZ30" s="166">
        <v>2</v>
      </c>
      <c r="BA30" s="166">
        <f>IF(AZ30=1,G30,0)</f>
        <v>0</v>
      </c>
      <c r="BB30" s="166">
        <f>IF(AZ30=2,G30,0)</f>
        <v>0</v>
      </c>
      <c r="BC30" s="166">
        <f>IF(AZ30=3,G30,0)</f>
        <v>0</v>
      </c>
      <c r="BD30" s="166">
        <f>IF(AZ30=4,G30,0)</f>
        <v>0</v>
      </c>
      <c r="BE30" s="166">
        <f>IF(AZ30=5,G30,0)</f>
        <v>0</v>
      </c>
      <c r="CA30" s="199">
        <v>1</v>
      </c>
      <c r="CB30" s="199">
        <v>7</v>
      </c>
      <c r="CZ30" s="166">
        <v>1.42500000000041E-2</v>
      </c>
    </row>
    <row r="31" spans="1:104" x14ac:dyDescent="0.2">
      <c r="A31" s="200"/>
      <c r="B31" s="202"/>
      <c r="C31" s="203" t="s">
        <v>115</v>
      </c>
      <c r="D31" s="204"/>
      <c r="E31" s="205">
        <v>2</v>
      </c>
      <c r="F31" s="206"/>
      <c r="G31" s="207"/>
      <c r="M31" s="201" t="s">
        <v>115</v>
      </c>
      <c r="O31" s="192"/>
    </row>
    <row r="32" spans="1:104" x14ac:dyDescent="0.2">
      <c r="A32" s="200"/>
      <c r="B32" s="202"/>
      <c r="C32" s="203" t="s">
        <v>116</v>
      </c>
      <c r="D32" s="204"/>
      <c r="E32" s="205">
        <v>1</v>
      </c>
      <c r="F32" s="206"/>
      <c r="G32" s="207"/>
      <c r="M32" s="201" t="s">
        <v>116</v>
      </c>
      <c r="O32" s="192"/>
    </row>
    <row r="33" spans="1:104" x14ac:dyDescent="0.2">
      <c r="A33" s="200"/>
      <c r="B33" s="202"/>
      <c r="C33" s="203" t="s">
        <v>117</v>
      </c>
      <c r="D33" s="204"/>
      <c r="E33" s="205">
        <v>1</v>
      </c>
      <c r="F33" s="206"/>
      <c r="G33" s="207"/>
      <c r="M33" s="201" t="s">
        <v>117</v>
      </c>
      <c r="O33" s="192"/>
    </row>
    <row r="34" spans="1:104" x14ac:dyDescent="0.2">
      <c r="A34" s="193">
        <v>15</v>
      </c>
      <c r="B34" s="194" t="s">
        <v>122</v>
      </c>
      <c r="C34" s="195" t="s">
        <v>123</v>
      </c>
      <c r="D34" s="196" t="s">
        <v>114</v>
      </c>
      <c r="E34" s="197">
        <v>4</v>
      </c>
      <c r="F34" s="197">
        <v>0</v>
      </c>
      <c r="G34" s="198">
        <f>E34*F34</f>
        <v>0</v>
      </c>
      <c r="O34" s="192">
        <v>2</v>
      </c>
      <c r="AA34" s="166">
        <v>1</v>
      </c>
      <c r="AB34" s="166">
        <v>7</v>
      </c>
      <c r="AC34" s="166">
        <v>7</v>
      </c>
      <c r="AZ34" s="166">
        <v>2</v>
      </c>
      <c r="BA34" s="166">
        <f>IF(AZ34=1,G34,0)</f>
        <v>0</v>
      </c>
      <c r="BB34" s="166">
        <f>IF(AZ34=2,G34,0)</f>
        <v>0</v>
      </c>
      <c r="BC34" s="166">
        <f>IF(AZ34=3,G34,0)</f>
        <v>0</v>
      </c>
      <c r="BD34" s="166">
        <f>IF(AZ34=4,G34,0)</f>
        <v>0</v>
      </c>
      <c r="BE34" s="166">
        <f>IF(AZ34=5,G34,0)</f>
        <v>0</v>
      </c>
      <c r="CA34" s="199">
        <v>1</v>
      </c>
      <c r="CB34" s="199">
        <v>7</v>
      </c>
      <c r="CZ34" s="166">
        <v>9.0000000000034497E-5</v>
      </c>
    </row>
    <row r="35" spans="1:104" x14ac:dyDescent="0.2">
      <c r="A35" s="200"/>
      <c r="B35" s="202"/>
      <c r="C35" s="203" t="s">
        <v>115</v>
      </c>
      <c r="D35" s="204"/>
      <c r="E35" s="205">
        <v>2</v>
      </c>
      <c r="F35" s="206"/>
      <c r="G35" s="207"/>
      <c r="M35" s="201" t="s">
        <v>115</v>
      </c>
      <c r="O35" s="192"/>
    </row>
    <row r="36" spans="1:104" x14ac:dyDescent="0.2">
      <c r="A36" s="200"/>
      <c r="B36" s="202"/>
      <c r="C36" s="203" t="s">
        <v>116</v>
      </c>
      <c r="D36" s="204"/>
      <c r="E36" s="205">
        <v>1</v>
      </c>
      <c r="F36" s="206"/>
      <c r="G36" s="207"/>
      <c r="M36" s="201" t="s">
        <v>116</v>
      </c>
      <c r="O36" s="192"/>
    </row>
    <row r="37" spans="1:104" x14ac:dyDescent="0.2">
      <c r="A37" s="200"/>
      <c r="B37" s="202"/>
      <c r="C37" s="203" t="s">
        <v>117</v>
      </c>
      <c r="D37" s="204"/>
      <c r="E37" s="205">
        <v>1</v>
      </c>
      <c r="F37" s="206"/>
      <c r="G37" s="207"/>
      <c r="M37" s="201" t="s">
        <v>117</v>
      </c>
      <c r="O37" s="192"/>
    </row>
    <row r="38" spans="1:104" x14ac:dyDescent="0.2">
      <c r="A38" s="193">
        <v>16</v>
      </c>
      <c r="B38" s="194" t="s">
        <v>124</v>
      </c>
      <c r="C38" s="195" t="s">
        <v>125</v>
      </c>
      <c r="D38" s="196" t="s">
        <v>114</v>
      </c>
      <c r="E38" s="197">
        <v>1</v>
      </c>
      <c r="F38" s="197">
        <v>0</v>
      </c>
      <c r="G38" s="198">
        <f>E38*F38</f>
        <v>0</v>
      </c>
      <c r="O38" s="192">
        <v>2</v>
      </c>
      <c r="AA38" s="166">
        <v>1</v>
      </c>
      <c r="AB38" s="166">
        <v>7</v>
      </c>
      <c r="AC38" s="166">
        <v>7</v>
      </c>
      <c r="AZ38" s="166">
        <v>2</v>
      </c>
      <c r="BA38" s="166">
        <f>IF(AZ38=1,G38,0)</f>
        <v>0</v>
      </c>
      <c r="BB38" s="166">
        <f>IF(AZ38=2,G38,0)</f>
        <v>0</v>
      </c>
      <c r="BC38" s="166">
        <f>IF(AZ38=3,G38,0)</f>
        <v>0</v>
      </c>
      <c r="BD38" s="166">
        <f>IF(AZ38=4,G38,0)</f>
        <v>0</v>
      </c>
      <c r="BE38" s="166">
        <f>IF(AZ38=5,G38,0)</f>
        <v>0</v>
      </c>
      <c r="CA38" s="199">
        <v>1</v>
      </c>
      <c r="CB38" s="199">
        <v>7</v>
      </c>
      <c r="CZ38" s="166">
        <v>1.3000000000005199E-3</v>
      </c>
    </row>
    <row r="39" spans="1:104" x14ac:dyDescent="0.2">
      <c r="A39" s="193">
        <v>17</v>
      </c>
      <c r="B39" s="194" t="s">
        <v>126</v>
      </c>
      <c r="C39" s="195" t="s">
        <v>127</v>
      </c>
      <c r="D39" s="196" t="s">
        <v>114</v>
      </c>
      <c r="E39" s="197">
        <v>1</v>
      </c>
      <c r="F39" s="197">
        <v>0</v>
      </c>
      <c r="G39" s="198">
        <f>E39*F39</f>
        <v>0</v>
      </c>
      <c r="O39" s="192">
        <v>2</v>
      </c>
      <c r="AA39" s="166">
        <v>1</v>
      </c>
      <c r="AB39" s="166">
        <v>7</v>
      </c>
      <c r="AC39" s="166">
        <v>7</v>
      </c>
      <c r="AZ39" s="166">
        <v>2</v>
      </c>
      <c r="BA39" s="166">
        <f>IF(AZ39=1,G39,0)</f>
        <v>0</v>
      </c>
      <c r="BB39" s="166">
        <f>IF(AZ39=2,G39,0)</f>
        <v>0</v>
      </c>
      <c r="BC39" s="166">
        <f>IF(AZ39=3,G39,0)</f>
        <v>0</v>
      </c>
      <c r="BD39" s="166">
        <f>IF(AZ39=4,G39,0)</f>
        <v>0</v>
      </c>
      <c r="BE39" s="166">
        <f>IF(AZ39=5,G39,0)</f>
        <v>0</v>
      </c>
      <c r="CA39" s="199">
        <v>1</v>
      </c>
      <c r="CB39" s="199">
        <v>7</v>
      </c>
      <c r="CZ39" s="166">
        <v>2.1659999999997102E-2</v>
      </c>
    </row>
    <row r="40" spans="1:104" x14ac:dyDescent="0.2">
      <c r="A40" s="193">
        <v>18</v>
      </c>
      <c r="B40" s="194" t="s">
        <v>128</v>
      </c>
      <c r="C40" s="195" t="s">
        <v>129</v>
      </c>
      <c r="D40" s="196" t="s">
        <v>114</v>
      </c>
      <c r="E40" s="197">
        <v>3</v>
      </c>
      <c r="F40" s="197">
        <v>0</v>
      </c>
      <c r="G40" s="198">
        <f>E40*F40</f>
        <v>0</v>
      </c>
      <c r="O40" s="192">
        <v>2</v>
      </c>
      <c r="AA40" s="166">
        <v>1</v>
      </c>
      <c r="AB40" s="166">
        <v>7</v>
      </c>
      <c r="AC40" s="166">
        <v>7</v>
      </c>
      <c r="AZ40" s="166">
        <v>2</v>
      </c>
      <c r="BA40" s="166">
        <f>IF(AZ40=1,G40,0)</f>
        <v>0</v>
      </c>
      <c r="BB40" s="166">
        <f>IF(AZ40=2,G40,0)</f>
        <v>0</v>
      </c>
      <c r="BC40" s="166">
        <f>IF(AZ40=3,G40,0)</f>
        <v>0</v>
      </c>
      <c r="BD40" s="166">
        <f>IF(AZ40=4,G40,0)</f>
        <v>0</v>
      </c>
      <c r="BE40" s="166">
        <f>IF(AZ40=5,G40,0)</f>
        <v>0</v>
      </c>
      <c r="CA40" s="199">
        <v>1</v>
      </c>
      <c r="CB40" s="199">
        <v>7</v>
      </c>
      <c r="CZ40" s="166">
        <v>0</v>
      </c>
    </row>
    <row r="41" spans="1:104" x14ac:dyDescent="0.2">
      <c r="A41" s="200"/>
      <c r="B41" s="202"/>
      <c r="C41" s="203" t="s">
        <v>130</v>
      </c>
      <c r="D41" s="204"/>
      <c r="E41" s="205">
        <v>3</v>
      </c>
      <c r="F41" s="206"/>
      <c r="G41" s="207"/>
      <c r="M41" s="201" t="s">
        <v>130</v>
      </c>
      <c r="O41" s="192"/>
    </row>
    <row r="42" spans="1:104" x14ac:dyDescent="0.2">
      <c r="A42" s="193">
        <v>19</v>
      </c>
      <c r="B42" s="194" t="s">
        <v>131</v>
      </c>
      <c r="C42" s="195" t="s">
        <v>132</v>
      </c>
      <c r="D42" s="196" t="s">
        <v>114</v>
      </c>
      <c r="E42" s="197">
        <v>4</v>
      </c>
      <c r="F42" s="197">
        <v>0</v>
      </c>
      <c r="G42" s="198">
        <f>E42*F42</f>
        <v>0</v>
      </c>
      <c r="O42" s="192">
        <v>2</v>
      </c>
      <c r="AA42" s="166">
        <v>1</v>
      </c>
      <c r="AB42" s="166">
        <v>0</v>
      </c>
      <c r="AC42" s="166">
        <v>0</v>
      </c>
      <c r="AZ42" s="166">
        <v>2</v>
      </c>
      <c r="BA42" s="166">
        <f>IF(AZ42=1,G42,0)</f>
        <v>0</v>
      </c>
      <c r="BB42" s="166">
        <f>IF(AZ42=2,G42,0)</f>
        <v>0</v>
      </c>
      <c r="BC42" s="166">
        <f>IF(AZ42=3,G42,0)</f>
        <v>0</v>
      </c>
      <c r="BD42" s="166">
        <f>IF(AZ42=4,G42,0)</f>
        <v>0</v>
      </c>
      <c r="BE42" s="166">
        <f>IF(AZ42=5,G42,0)</f>
        <v>0</v>
      </c>
      <c r="CA42" s="199">
        <v>1</v>
      </c>
      <c r="CB42" s="199">
        <v>0</v>
      </c>
      <c r="CZ42" s="166">
        <v>0</v>
      </c>
    </row>
    <row r="43" spans="1:104" x14ac:dyDescent="0.2">
      <c r="A43" s="200"/>
      <c r="B43" s="202"/>
      <c r="C43" s="203" t="s">
        <v>115</v>
      </c>
      <c r="D43" s="204"/>
      <c r="E43" s="205">
        <v>2</v>
      </c>
      <c r="F43" s="206"/>
      <c r="G43" s="207"/>
      <c r="M43" s="201" t="s">
        <v>115</v>
      </c>
      <c r="O43" s="192"/>
    </row>
    <row r="44" spans="1:104" x14ac:dyDescent="0.2">
      <c r="A44" s="200"/>
      <c r="B44" s="202"/>
      <c r="C44" s="203" t="s">
        <v>133</v>
      </c>
      <c r="D44" s="204"/>
      <c r="E44" s="205">
        <v>1</v>
      </c>
      <c r="F44" s="206"/>
      <c r="G44" s="207"/>
      <c r="M44" s="201" t="s">
        <v>133</v>
      </c>
      <c r="O44" s="192"/>
    </row>
    <row r="45" spans="1:104" x14ac:dyDescent="0.2">
      <c r="A45" s="200"/>
      <c r="B45" s="202"/>
      <c r="C45" s="203" t="s">
        <v>117</v>
      </c>
      <c r="D45" s="204"/>
      <c r="E45" s="205">
        <v>1</v>
      </c>
      <c r="F45" s="206"/>
      <c r="G45" s="207"/>
      <c r="M45" s="201" t="s">
        <v>117</v>
      </c>
      <c r="O45" s="192"/>
    </row>
    <row r="46" spans="1:104" x14ac:dyDescent="0.2">
      <c r="A46" s="193">
        <v>20</v>
      </c>
      <c r="B46" s="194" t="s">
        <v>134</v>
      </c>
      <c r="C46" s="195" t="s">
        <v>135</v>
      </c>
      <c r="D46" s="196" t="s">
        <v>114</v>
      </c>
      <c r="E46" s="197">
        <v>3</v>
      </c>
      <c r="F46" s="197">
        <v>0</v>
      </c>
      <c r="G46" s="198">
        <f>E46*F46</f>
        <v>0</v>
      </c>
      <c r="O46" s="192">
        <v>2</v>
      </c>
      <c r="AA46" s="166">
        <v>1</v>
      </c>
      <c r="AB46" s="166">
        <v>7</v>
      </c>
      <c r="AC46" s="166">
        <v>7</v>
      </c>
      <c r="AZ46" s="166">
        <v>2</v>
      </c>
      <c r="BA46" s="166">
        <f>IF(AZ46=1,G46,0)</f>
        <v>0</v>
      </c>
      <c r="BB46" s="166">
        <f>IF(AZ46=2,G46,0)</f>
        <v>0</v>
      </c>
      <c r="BC46" s="166">
        <f>IF(AZ46=3,G46,0)</f>
        <v>0</v>
      </c>
      <c r="BD46" s="166">
        <f>IF(AZ46=4,G46,0)</f>
        <v>0</v>
      </c>
      <c r="BE46" s="166">
        <f>IF(AZ46=5,G46,0)</f>
        <v>0</v>
      </c>
      <c r="CA46" s="199">
        <v>1</v>
      </c>
      <c r="CB46" s="199">
        <v>7</v>
      </c>
      <c r="CZ46" s="166">
        <v>1.8020000000006999E-2</v>
      </c>
    </row>
    <row r="47" spans="1:104" x14ac:dyDescent="0.2">
      <c r="A47" s="200"/>
      <c r="B47" s="202"/>
      <c r="C47" s="203" t="s">
        <v>136</v>
      </c>
      <c r="D47" s="204"/>
      <c r="E47" s="205">
        <v>1</v>
      </c>
      <c r="F47" s="206"/>
      <c r="G47" s="207"/>
      <c r="M47" s="201" t="s">
        <v>136</v>
      </c>
      <c r="O47" s="192"/>
    </row>
    <row r="48" spans="1:104" x14ac:dyDescent="0.2">
      <c r="A48" s="200"/>
      <c r="B48" s="202"/>
      <c r="C48" s="203" t="s">
        <v>133</v>
      </c>
      <c r="D48" s="204"/>
      <c r="E48" s="205">
        <v>1</v>
      </c>
      <c r="F48" s="206"/>
      <c r="G48" s="207"/>
      <c r="M48" s="201" t="s">
        <v>133</v>
      </c>
      <c r="O48" s="192"/>
    </row>
    <row r="49" spans="1:104" x14ac:dyDescent="0.2">
      <c r="A49" s="200"/>
      <c r="B49" s="202"/>
      <c r="C49" s="203" t="s">
        <v>117</v>
      </c>
      <c r="D49" s="204"/>
      <c r="E49" s="205">
        <v>1</v>
      </c>
      <c r="F49" s="206"/>
      <c r="G49" s="207"/>
      <c r="M49" s="201" t="s">
        <v>117</v>
      </c>
      <c r="O49" s="192"/>
    </row>
    <row r="50" spans="1:104" x14ac:dyDescent="0.2">
      <c r="A50" s="193">
        <v>21</v>
      </c>
      <c r="B50" s="194" t="s">
        <v>137</v>
      </c>
      <c r="C50" s="195" t="s">
        <v>138</v>
      </c>
      <c r="D50" s="196" t="s">
        <v>114</v>
      </c>
      <c r="E50" s="197">
        <v>4</v>
      </c>
      <c r="F50" s="197">
        <v>0</v>
      </c>
      <c r="G50" s="198">
        <f>E50*F50</f>
        <v>0</v>
      </c>
      <c r="O50" s="192">
        <v>2</v>
      </c>
      <c r="AA50" s="166">
        <v>1</v>
      </c>
      <c r="AB50" s="166">
        <v>7</v>
      </c>
      <c r="AC50" s="166">
        <v>7</v>
      </c>
      <c r="AZ50" s="166">
        <v>2</v>
      </c>
      <c r="BA50" s="166">
        <f>IF(AZ50=1,G50,0)</f>
        <v>0</v>
      </c>
      <c r="BB50" s="166">
        <f>IF(AZ50=2,G50,0)</f>
        <v>0</v>
      </c>
      <c r="BC50" s="166">
        <f>IF(AZ50=3,G50,0)</f>
        <v>0</v>
      </c>
      <c r="BD50" s="166">
        <f>IF(AZ50=4,G50,0)</f>
        <v>0</v>
      </c>
      <c r="BE50" s="166">
        <f>IF(AZ50=5,G50,0)</f>
        <v>0</v>
      </c>
      <c r="CA50" s="199">
        <v>1</v>
      </c>
      <c r="CB50" s="199">
        <v>7</v>
      </c>
      <c r="CZ50" s="166">
        <v>2.5200000000005201E-3</v>
      </c>
    </row>
    <row r="51" spans="1:104" x14ac:dyDescent="0.2">
      <c r="A51" s="200"/>
      <c r="B51" s="202"/>
      <c r="C51" s="203" t="s">
        <v>139</v>
      </c>
      <c r="D51" s="204"/>
      <c r="E51" s="205">
        <v>2</v>
      </c>
      <c r="F51" s="206"/>
      <c r="G51" s="207"/>
      <c r="M51" s="201" t="s">
        <v>139</v>
      </c>
      <c r="O51" s="192"/>
    </row>
    <row r="52" spans="1:104" x14ac:dyDescent="0.2">
      <c r="A52" s="200"/>
      <c r="B52" s="202"/>
      <c r="C52" s="203" t="s">
        <v>133</v>
      </c>
      <c r="D52" s="204"/>
      <c r="E52" s="205">
        <v>1</v>
      </c>
      <c r="F52" s="206"/>
      <c r="G52" s="207"/>
      <c r="M52" s="201" t="s">
        <v>133</v>
      </c>
      <c r="O52" s="192"/>
    </row>
    <row r="53" spans="1:104" x14ac:dyDescent="0.2">
      <c r="A53" s="200"/>
      <c r="B53" s="202"/>
      <c r="C53" s="203" t="s">
        <v>117</v>
      </c>
      <c r="D53" s="204"/>
      <c r="E53" s="205">
        <v>1</v>
      </c>
      <c r="F53" s="206"/>
      <c r="G53" s="207"/>
      <c r="M53" s="201" t="s">
        <v>117</v>
      </c>
      <c r="O53" s="192"/>
    </row>
    <row r="54" spans="1:104" x14ac:dyDescent="0.2">
      <c r="A54" s="193">
        <v>22</v>
      </c>
      <c r="B54" s="194" t="s">
        <v>140</v>
      </c>
      <c r="C54" s="195" t="s">
        <v>141</v>
      </c>
      <c r="D54" s="196" t="s">
        <v>114</v>
      </c>
      <c r="E54" s="197">
        <v>1</v>
      </c>
      <c r="F54" s="197">
        <v>0</v>
      </c>
      <c r="G54" s="198">
        <f>E54*F54</f>
        <v>0</v>
      </c>
      <c r="O54" s="192">
        <v>2</v>
      </c>
      <c r="AA54" s="166">
        <v>1</v>
      </c>
      <c r="AB54" s="166">
        <v>7</v>
      </c>
      <c r="AC54" s="166">
        <v>7</v>
      </c>
      <c r="AZ54" s="166">
        <v>2</v>
      </c>
      <c r="BA54" s="166">
        <f>IF(AZ54=1,G54,0)</f>
        <v>0</v>
      </c>
      <c r="BB54" s="166">
        <f>IF(AZ54=2,G54,0)</f>
        <v>0</v>
      </c>
      <c r="BC54" s="166">
        <f>IF(AZ54=3,G54,0)</f>
        <v>0</v>
      </c>
      <c r="BD54" s="166">
        <f>IF(AZ54=4,G54,0)</f>
        <v>0</v>
      </c>
      <c r="BE54" s="166">
        <f>IF(AZ54=5,G54,0)</f>
        <v>0</v>
      </c>
      <c r="CA54" s="199">
        <v>1</v>
      </c>
      <c r="CB54" s="199">
        <v>7</v>
      </c>
      <c r="CZ54" s="166">
        <v>0</v>
      </c>
    </row>
    <row r="55" spans="1:104" x14ac:dyDescent="0.2">
      <c r="A55" s="193">
        <v>23</v>
      </c>
      <c r="B55" s="194" t="s">
        <v>142</v>
      </c>
      <c r="C55" s="195" t="s">
        <v>143</v>
      </c>
      <c r="D55" s="196" t="s">
        <v>114</v>
      </c>
      <c r="E55" s="197">
        <v>4</v>
      </c>
      <c r="F55" s="197">
        <v>0</v>
      </c>
      <c r="G55" s="198">
        <f>E55*F55</f>
        <v>0</v>
      </c>
      <c r="O55" s="192">
        <v>2</v>
      </c>
      <c r="AA55" s="166">
        <v>1</v>
      </c>
      <c r="AB55" s="166">
        <v>7</v>
      </c>
      <c r="AC55" s="166">
        <v>7</v>
      </c>
      <c r="AZ55" s="166">
        <v>2</v>
      </c>
      <c r="BA55" s="166">
        <f>IF(AZ55=1,G55,0)</f>
        <v>0</v>
      </c>
      <c r="BB55" s="166">
        <f>IF(AZ55=2,G55,0)</f>
        <v>0</v>
      </c>
      <c r="BC55" s="166">
        <f>IF(AZ55=3,G55,0)</f>
        <v>0</v>
      </c>
      <c r="BD55" s="166">
        <f>IF(AZ55=4,G55,0)</f>
        <v>0</v>
      </c>
      <c r="BE55" s="166">
        <f>IF(AZ55=5,G55,0)</f>
        <v>0</v>
      </c>
      <c r="CA55" s="199">
        <v>1</v>
      </c>
      <c r="CB55" s="199">
        <v>7</v>
      </c>
      <c r="CZ55" s="166">
        <v>5.1999999999985402E-4</v>
      </c>
    </row>
    <row r="56" spans="1:104" x14ac:dyDescent="0.2">
      <c r="A56" s="200"/>
      <c r="B56" s="202"/>
      <c r="C56" s="203" t="s">
        <v>139</v>
      </c>
      <c r="D56" s="204"/>
      <c r="E56" s="205">
        <v>2</v>
      </c>
      <c r="F56" s="206"/>
      <c r="G56" s="207"/>
      <c r="M56" s="201" t="s">
        <v>139</v>
      </c>
      <c r="O56" s="192"/>
    </row>
    <row r="57" spans="1:104" x14ac:dyDescent="0.2">
      <c r="A57" s="200"/>
      <c r="B57" s="202"/>
      <c r="C57" s="203" t="s">
        <v>133</v>
      </c>
      <c r="D57" s="204"/>
      <c r="E57" s="205">
        <v>1</v>
      </c>
      <c r="F57" s="206"/>
      <c r="G57" s="207"/>
      <c r="M57" s="201" t="s">
        <v>133</v>
      </c>
      <c r="O57" s="192"/>
    </row>
    <row r="58" spans="1:104" x14ac:dyDescent="0.2">
      <c r="A58" s="200"/>
      <c r="B58" s="202"/>
      <c r="C58" s="203" t="s">
        <v>117</v>
      </c>
      <c r="D58" s="204"/>
      <c r="E58" s="205">
        <v>1</v>
      </c>
      <c r="F58" s="206"/>
      <c r="G58" s="207"/>
      <c r="M58" s="201" t="s">
        <v>117</v>
      </c>
      <c r="O58" s="192"/>
    </row>
    <row r="59" spans="1:104" x14ac:dyDescent="0.2">
      <c r="A59" s="193">
        <v>24</v>
      </c>
      <c r="B59" s="194" t="s">
        <v>144</v>
      </c>
      <c r="C59" s="195" t="s">
        <v>145</v>
      </c>
      <c r="D59" s="196" t="s">
        <v>114</v>
      </c>
      <c r="E59" s="197">
        <v>4</v>
      </c>
      <c r="F59" s="197">
        <v>0</v>
      </c>
      <c r="G59" s="198">
        <f>E59*F59</f>
        <v>0</v>
      </c>
      <c r="O59" s="192">
        <v>2</v>
      </c>
      <c r="AA59" s="166">
        <v>1</v>
      </c>
      <c r="AB59" s="166">
        <v>7</v>
      </c>
      <c r="AC59" s="166">
        <v>7</v>
      </c>
      <c r="AZ59" s="166">
        <v>2</v>
      </c>
      <c r="BA59" s="166">
        <f>IF(AZ59=1,G59,0)</f>
        <v>0</v>
      </c>
      <c r="BB59" s="166">
        <f>IF(AZ59=2,G59,0)</f>
        <v>0</v>
      </c>
      <c r="BC59" s="166">
        <f>IF(AZ59=3,G59,0)</f>
        <v>0</v>
      </c>
      <c r="BD59" s="166">
        <f>IF(AZ59=4,G59,0)</f>
        <v>0</v>
      </c>
      <c r="BE59" s="166">
        <f>IF(AZ59=5,G59,0)</f>
        <v>0</v>
      </c>
      <c r="CA59" s="199">
        <v>1</v>
      </c>
      <c r="CB59" s="199">
        <v>7</v>
      </c>
      <c r="CZ59" s="166">
        <v>5.1999999999985402E-4</v>
      </c>
    </row>
    <row r="60" spans="1:104" x14ac:dyDescent="0.2">
      <c r="A60" s="193">
        <v>25</v>
      </c>
      <c r="B60" s="194" t="s">
        <v>146</v>
      </c>
      <c r="C60" s="195" t="s">
        <v>147</v>
      </c>
      <c r="D60" s="196" t="s">
        <v>114</v>
      </c>
      <c r="E60" s="197">
        <v>10</v>
      </c>
      <c r="F60" s="197">
        <v>0</v>
      </c>
      <c r="G60" s="198">
        <f>E60*F60</f>
        <v>0</v>
      </c>
      <c r="O60" s="192">
        <v>2</v>
      </c>
      <c r="AA60" s="166">
        <v>1</v>
      </c>
      <c r="AB60" s="166">
        <v>7</v>
      </c>
      <c r="AC60" s="166">
        <v>7</v>
      </c>
      <c r="AZ60" s="166">
        <v>2</v>
      </c>
      <c r="BA60" s="166">
        <f>IF(AZ60=1,G60,0)</f>
        <v>0</v>
      </c>
      <c r="BB60" s="166">
        <f>IF(AZ60=2,G60,0)</f>
        <v>0</v>
      </c>
      <c r="BC60" s="166">
        <f>IF(AZ60=3,G60,0)</f>
        <v>0</v>
      </c>
      <c r="BD60" s="166">
        <f>IF(AZ60=4,G60,0)</f>
        <v>0</v>
      </c>
      <c r="BE60" s="166">
        <f>IF(AZ60=5,G60,0)</f>
        <v>0</v>
      </c>
      <c r="CA60" s="199">
        <v>1</v>
      </c>
      <c r="CB60" s="199">
        <v>7</v>
      </c>
      <c r="CZ60" s="166">
        <v>2.40000000000018E-4</v>
      </c>
    </row>
    <row r="61" spans="1:104" x14ac:dyDescent="0.2">
      <c r="A61" s="193">
        <v>26</v>
      </c>
      <c r="B61" s="194" t="s">
        <v>148</v>
      </c>
      <c r="C61" s="195" t="s">
        <v>149</v>
      </c>
      <c r="D61" s="196" t="s">
        <v>114</v>
      </c>
      <c r="E61" s="197">
        <v>10</v>
      </c>
      <c r="F61" s="197">
        <v>0</v>
      </c>
      <c r="G61" s="198">
        <f>E61*F61</f>
        <v>0</v>
      </c>
      <c r="O61" s="192">
        <v>2</v>
      </c>
      <c r="AA61" s="166">
        <v>1</v>
      </c>
      <c r="AB61" s="166">
        <v>7</v>
      </c>
      <c r="AC61" s="166">
        <v>7</v>
      </c>
      <c r="AZ61" s="166">
        <v>2</v>
      </c>
      <c r="BA61" s="166">
        <f>IF(AZ61=1,G61,0)</f>
        <v>0</v>
      </c>
      <c r="BB61" s="166">
        <f>IF(AZ61=2,G61,0)</f>
        <v>0</v>
      </c>
      <c r="BC61" s="166">
        <f>IF(AZ61=3,G61,0)</f>
        <v>0</v>
      </c>
      <c r="BD61" s="166">
        <f>IF(AZ61=4,G61,0)</f>
        <v>0</v>
      </c>
      <c r="BE61" s="166">
        <f>IF(AZ61=5,G61,0)</f>
        <v>0</v>
      </c>
      <c r="CA61" s="199">
        <v>1</v>
      </c>
      <c r="CB61" s="199">
        <v>7</v>
      </c>
      <c r="CZ61" s="166">
        <v>7.9999999999968998E-5</v>
      </c>
    </row>
    <row r="62" spans="1:104" x14ac:dyDescent="0.2">
      <c r="A62" s="193">
        <v>27</v>
      </c>
      <c r="B62" s="194" t="s">
        <v>150</v>
      </c>
      <c r="C62" s="195" t="s">
        <v>151</v>
      </c>
      <c r="D62" s="196" t="s">
        <v>114</v>
      </c>
      <c r="E62" s="197">
        <v>4</v>
      </c>
      <c r="F62" s="197">
        <v>0</v>
      </c>
      <c r="G62" s="198">
        <f>E62*F62</f>
        <v>0</v>
      </c>
      <c r="O62" s="192">
        <v>2</v>
      </c>
      <c r="AA62" s="166">
        <v>1</v>
      </c>
      <c r="AB62" s="166">
        <v>7</v>
      </c>
      <c r="AC62" s="166">
        <v>7</v>
      </c>
      <c r="AZ62" s="166">
        <v>2</v>
      </c>
      <c r="BA62" s="166">
        <f>IF(AZ62=1,G62,0)</f>
        <v>0</v>
      </c>
      <c r="BB62" s="166">
        <f>IF(AZ62=2,G62,0)</f>
        <v>0</v>
      </c>
      <c r="BC62" s="166">
        <f>IF(AZ62=3,G62,0)</f>
        <v>0</v>
      </c>
      <c r="BD62" s="166">
        <f>IF(AZ62=4,G62,0)</f>
        <v>0</v>
      </c>
      <c r="BE62" s="166">
        <f>IF(AZ62=5,G62,0)</f>
        <v>0</v>
      </c>
      <c r="CA62" s="199">
        <v>1</v>
      </c>
      <c r="CB62" s="199">
        <v>7</v>
      </c>
      <c r="CZ62" s="166">
        <v>0</v>
      </c>
    </row>
    <row r="63" spans="1:104" x14ac:dyDescent="0.2">
      <c r="A63" s="200"/>
      <c r="B63" s="202"/>
      <c r="C63" s="203" t="s">
        <v>115</v>
      </c>
      <c r="D63" s="204"/>
      <c r="E63" s="205">
        <v>2</v>
      </c>
      <c r="F63" s="206"/>
      <c r="G63" s="207"/>
      <c r="M63" s="201" t="s">
        <v>115</v>
      </c>
      <c r="O63" s="192"/>
    </row>
    <row r="64" spans="1:104" x14ac:dyDescent="0.2">
      <c r="A64" s="200"/>
      <c r="B64" s="202"/>
      <c r="C64" s="203" t="s">
        <v>133</v>
      </c>
      <c r="D64" s="204"/>
      <c r="E64" s="205">
        <v>1</v>
      </c>
      <c r="F64" s="206"/>
      <c r="G64" s="207"/>
      <c r="M64" s="201" t="s">
        <v>133</v>
      </c>
      <c r="O64" s="192"/>
    </row>
    <row r="65" spans="1:104" x14ac:dyDescent="0.2">
      <c r="A65" s="200"/>
      <c r="B65" s="202"/>
      <c r="C65" s="203" t="s">
        <v>117</v>
      </c>
      <c r="D65" s="204"/>
      <c r="E65" s="205">
        <v>1</v>
      </c>
      <c r="F65" s="206"/>
      <c r="G65" s="207"/>
      <c r="M65" s="201" t="s">
        <v>117</v>
      </c>
      <c r="O65" s="192"/>
    </row>
    <row r="66" spans="1:104" x14ac:dyDescent="0.2">
      <c r="A66" s="193">
        <v>28</v>
      </c>
      <c r="B66" s="194" t="s">
        <v>152</v>
      </c>
      <c r="C66" s="195" t="s">
        <v>153</v>
      </c>
      <c r="D66" s="196" t="s">
        <v>114</v>
      </c>
      <c r="E66" s="197">
        <v>5</v>
      </c>
      <c r="F66" s="197">
        <v>0</v>
      </c>
      <c r="G66" s="198">
        <f>E66*F66</f>
        <v>0</v>
      </c>
      <c r="O66" s="192">
        <v>2</v>
      </c>
      <c r="AA66" s="166">
        <v>1</v>
      </c>
      <c r="AB66" s="166">
        <v>7</v>
      </c>
      <c r="AC66" s="166">
        <v>7</v>
      </c>
      <c r="AZ66" s="166">
        <v>2</v>
      </c>
      <c r="BA66" s="166">
        <f>IF(AZ66=1,G66,0)</f>
        <v>0</v>
      </c>
      <c r="BB66" s="166">
        <f>IF(AZ66=2,G66,0)</f>
        <v>0</v>
      </c>
      <c r="BC66" s="166">
        <f>IF(AZ66=3,G66,0)</f>
        <v>0</v>
      </c>
      <c r="BD66" s="166">
        <f>IF(AZ66=4,G66,0)</f>
        <v>0</v>
      </c>
      <c r="BE66" s="166">
        <f>IF(AZ66=5,G66,0)</f>
        <v>0</v>
      </c>
      <c r="CA66" s="199">
        <v>1</v>
      </c>
      <c r="CB66" s="199">
        <v>7</v>
      </c>
      <c r="CZ66" s="166">
        <v>1.8399999999996199E-3</v>
      </c>
    </row>
    <row r="67" spans="1:104" x14ac:dyDescent="0.2">
      <c r="A67" s="193">
        <v>29</v>
      </c>
      <c r="B67" s="194" t="s">
        <v>154</v>
      </c>
      <c r="C67" s="195" t="s">
        <v>155</v>
      </c>
      <c r="D67" s="196" t="s">
        <v>156</v>
      </c>
      <c r="E67" s="197">
        <v>5</v>
      </c>
      <c r="F67" s="197">
        <v>0</v>
      </c>
      <c r="G67" s="198">
        <f>E67*F67</f>
        <v>0</v>
      </c>
      <c r="O67" s="192">
        <v>2</v>
      </c>
      <c r="AA67" s="166">
        <v>1</v>
      </c>
      <c r="AB67" s="166">
        <v>7</v>
      </c>
      <c r="AC67" s="166">
        <v>7</v>
      </c>
      <c r="AZ67" s="166">
        <v>2</v>
      </c>
      <c r="BA67" s="166">
        <f>IF(AZ67=1,G67,0)</f>
        <v>0</v>
      </c>
      <c r="BB67" s="166">
        <f>IF(AZ67=2,G67,0)</f>
        <v>0</v>
      </c>
      <c r="BC67" s="166">
        <f>IF(AZ67=3,G67,0)</f>
        <v>0</v>
      </c>
      <c r="BD67" s="166">
        <f>IF(AZ67=4,G67,0)</f>
        <v>0</v>
      </c>
      <c r="BE67" s="166">
        <f>IF(AZ67=5,G67,0)</f>
        <v>0</v>
      </c>
      <c r="CA67" s="199">
        <v>1</v>
      </c>
      <c r="CB67" s="199">
        <v>7</v>
      </c>
      <c r="CZ67" s="166">
        <v>3.9999999999984499E-5</v>
      </c>
    </row>
    <row r="68" spans="1:104" x14ac:dyDescent="0.2">
      <c r="A68" s="193">
        <v>30</v>
      </c>
      <c r="B68" s="194" t="s">
        <v>157</v>
      </c>
      <c r="C68" s="195" t="s">
        <v>158</v>
      </c>
      <c r="D68" s="196" t="s">
        <v>156</v>
      </c>
      <c r="E68" s="197">
        <v>1</v>
      </c>
      <c r="F68" s="197">
        <v>0</v>
      </c>
      <c r="G68" s="198">
        <f>E68*F68</f>
        <v>0</v>
      </c>
      <c r="O68" s="192">
        <v>2</v>
      </c>
      <c r="AA68" s="166">
        <v>1</v>
      </c>
      <c r="AB68" s="166">
        <v>7</v>
      </c>
      <c r="AC68" s="166">
        <v>7</v>
      </c>
      <c r="AZ68" s="166">
        <v>2</v>
      </c>
      <c r="BA68" s="166">
        <f>IF(AZ68=1,G68,0)</f>
        <v>0</v>
      </c>
      <c r="BB68" s="166">
        <f>IF(AZ68=2,G68,0)</f>
        <v>0</v>
      </c>
      <c r="BC68" s="166">
        <f>IF(AZ68=3,G68,0)</f>
        <v>0</v>
      </c>
      <c r="BD68" s="166">
        <f>IF(AZ68=4,G68,0)</f>
        <v>0</v>
      </c>
      <c r="BE68" s="166">
        <f>IF(AZ68=5,G68,0)</f>
        <v>0</v>
      </c>
      <c r="CA68" s="199">
        <v>1</v>
      </c>
      <c r="CB68" s="199">
        <v>7</v>
      </c>
      <c r="CZ68" s="166">
        <v>0</v>
      </c>
    </row>
    <row r="69" spans="1:104" x14ac:dyDescent="0.2">
      <c r="A69" s="193">
        <v>31</v>
      </c>
      <c r="B69" s="194" t="s">
        <v>159</v>
      </c>
      <c r="C69" s="195" t="s">
        <v>160</v>
      </c>
      <c r="D69" s="196" t="s">
        <v>156</v>
      </c>
      <c r="E69" s="197">
        <v>5</v>
      </c>
      <c r="F69" s="197">
        <v>0</v>
      </c>
      <c r="G69" s="198">
        <f>E69*F69</f>
        <v>0</v>
      </c>
      <c r="O69" s="192">
        <v>2</v>
      </c>
      <c r="AA69" s="166">
        <v>1</v>
      </c>
      <c r="AB69" s="166">
        <v>7</v>
      </c>
      <c r="AC69" s="166">
        <v>7</v>
      </c>
      <c r="AZ69" s="166">
        <v>2</v>
      </c>
      <c r="BA69" s="166">
        <f>IF(AZ69=1,G69,0)</f>
        <v>0</v>
      </c>
      <c r="BB69" s="166">
        <f>IF(AZ69=2,G69,0)</f>
        <v>0</v>
      </c>
      <c r="BC69" s="166">
        <f>IF(AZ69=3,G69,0)</f>
        <v>0</v>
      </c>
      <c r="BD69" s="166">
        <f>IF(AZ69=4,G69,0)</f>
        <v>0</v>
      </c>
      <c r="BE69" s="166">
        <f>IF(AZ69=5,G69,0)</f>
        <v>0</v>
      </c>
      <c r="CA69" s="199">
        <v>1</v>
      </c>
      <c r="CB69" s="199">
        <v>7</v>
      </c>
      <c r="CZ69" s="166">
        <v>1.99999999999978E-4</v>
      </c>
    </row>
    <row r="70" spans="1:104" x14ac:dyDescent="0.2">
      <c r="A70" s="193">
        <v>32</v>
      </c>
      <c r="B70" s="194" t="s">
        <v>161</v>
      </c>
      <c r="C70" s="195" t="s">
        <v>162</v>
      </c>
      <c r="D70" s="196" t="s">
        <v>114</v>
      </c>
      <c r="E70" s="197">
        <v>1</v>
      </c>
      <c r="F70" s="197">
        <v>0</v>
      </c>
      <c r="G70" s="198">
        <f>E70*F70</f>
        <v>0</v>
      </c>
      <c r="O70" s="192">
        <v>2</v>
      </c>
      <c r="AA70" s="166">
        <v>12</v>
      </c>
      <c r="AB70" s="166">
        <v>1</v>
      </c>
      <c r="AC70" s="166">
        <v>14</v>
      </c>
      <c r="AZ70" s="166">
        <v>2</v>
      </c>
      <c r="BA70" s="166">
        <f>IF(AZ70=1,G70,0)</f>
        <v>0</v>
      </c>
      <c r="BB70" s="166">
        <f>IF(AZ70=2,G70,0)</f>
        <v>0</v>
      </c>
      <c r="BC70" s="166">
        <f>IF(AZ70=3,G70,0)</f>
        <v>0</v>
      </c>
      <c r="BD70" s="166">
        <f>IF(AZ70=4,G70,0)</f>
        <v>0</v>
      </c>
      <c r="BE70" s="166">
        <f>IF(AZ70=5,G70,0)</f>
        <v>0</v>
      </c>
      <c r="CA70" s="199">
        <v>12</v>
      </c>
      <c r="CB70" s="199">
        <v>1</v>
      </c>
      <c r="CZ70" s="166">
        <v>0</v>
      </c>
    </row>
    <row r="71" spans="1:104" x14ac:dyDescent="0.2">
      <c r="A71" s="193">
        <v>33</v>
      </c>
      <c r="B71" s="194" t="s">
        <v>163</v>
      </c>
      <c r="C71" s="195" t="s">
        <v>164</v>
      </c>
      <c r="D71" s="196" t="s">
        <v>91</v>
      </c>
      <c r="E71" s="197">
        <v>0.22778000000003901</v>
      </c>
      <c r="F71" s="197">
        <v>0</v>
      </c>
      <c r="G71" s="198">
        <f>E71*F71</f>
        <v>0</v>
      </c>
      <c r="O71" s="192">
        <v>2</v>
      </c>
      <c r="AA71" s="166">
        <v>7</v>
      </c>
      <c r="AB71" s="166">
        <v>1001</v>
      </c>
      <c r="AC71" s="166">
        <v>5</v>
      </c>
      <c r="AZ71" s="166">
        <v>2</v>
      </c>
      <c r="BA71" s="166">
        <f>IF(AZ71=1,G71,0)</f>
        <v>0</v>
      </c>
      <c r="BB71" s="166">
        <f>IF(AZ71=2,G71,0)</f>
        <v>0</v>
      </c>
      <c r="BC71" s="166">
        <f>IF(AZ71=3,G71,0)</f>
        <v>0</v>
      </c>
      <c r="BD71" s="166">
        <f>IF(AZ71=4,G71,0)</f>
        <v>0</v>
      </c>
      <c r="BE71" s="166">
        <f>IF(AZ71=5,G71,0)</f>
        <v>0</v>
      </c>
      <c r="CA71" s="199">
        <v>7</v>
      </c>
      <c r="CB71" s="199">
        <v>1001</v>
      </c>
      <c r="CZ71" s="166">
        <v>0</v>
      </c>
    </row>
    <row r="72" spans="1:104" x14ac:dyDescent="0.2">
      <c r="A72" s="208"/>
      <c r="B72" s="209" t="s">
        <v>73</v>
      </c>
      <c r="C72" s="210" t="str">
        <f>CONCATENATE(B24," ",C24)</f>
        <v>725 Zařizovací předměty</v>
      </c>
      <c r="D72" s="211"/>
      <c r="E72" s="212"/>
      <c r="F72" s="213"/>
      <c r="G72" s="214">
        <f>SUM(G24:G71)</f>
        <v>0</v>
      </c>
      <c r="O72" s="192">
        <v>4</v>
      </c>
      <c r="BA72" s="215">
        <f>SUM(BA24:BA71)</f>
        <v>0</v>
      </c>
      <c r="BB72" s="215">
        <f>SUM(BB24:BB71)</f>
        <v>0</v>
      </c>
      <c r="BC72" s="215">
        <f>SUM(BC24:BC71)</f>
        <v>0</v>
      </c>
      <c r="BD72" s="215">
        <f>SUM(BD24:BD71)</f>
        <v>0</v>
      </c>
      <c r="BE72" s="215">
        <f>SUM(BE24:BE71)</f>
        <v>0</v>
      </c>
    </row>
    <row r="73" spans="1:104" x14ac:dyDescent="0.2">
      <c r="A73" s="185" t="s">
        <v>72</v>
      </c>
      <c r="B73" s="186" t="s">
        <v>165</v>
      </c>
      <c r="C73" s="187" t="s">
        <v>166</v>
      </c>
      <c r="D73" s="188"/>
      <c r="E73" s="189"/>
      <c r="F73" s="189"/>
      <c r="G73" s="190"/>
      <c r="H73" s="191"/>
      <c r="I73" s="191"/>
      <c r="O73" s="192">
        <v>1</v>
      </c>
    </row>
    <row r="74" spans="1:104" x14ac:dyDescent="0.2">
      <c r="A74" s="193">
        <v>34</v>
      </c>
      <c r="B74" s="194" t="s">
        <v>94</v>
      </c>
      <c r="C74" s="195" t="s">
        <v>95</v>
      </c>
      <c r="D74" s="196" t="s">
        <v>84</v>
      </c>
      <c r="E74" s="197">
        <v>12</v>
      </c>
      <c r="F74" s="197">
        <v>0</v>
      </c>
      <c r="G74" s="198">
        <f>E74*F74</f>
        <v>0</v>
      </c>
      <c r="O74" s="192">
        <v>2</v>
      </c>
      <c r="AA74" s="166">
        <v>1</v>
      </c>
      <c r="AB74" s="166">
        <v>9</v>
      </c>
      <c r="AC74" s="166">
        <v>9</v>
      </c>
      <c r="AZ74" s="166">
        <v>2</v>
      </c>
      <c r="BA74" s="166">
        <f>IF(AZ74=1,G74,0)</f>
        <v>0</v>
      </c>
      <c r="BB74" s="166">
        <f>IF(AZ74=2,G74,0)</f>
        <v>0</v>
      </c>
      <c r="BC74" s="166">
        <f>IF(AZ74=3,G74,0)</f>
        <v>0</v>
      </c>
      <c r="BD74" s="166">
        <f>IF(AZ74=4,G74,0)</f>
        <v>0</v>
      </c>
      <c r="BE74" s="166">
        <f>IF(AZ74=5,G74,0)</f>
        <v>0</v>
      </c>
      <c r="CA74" s="199">
        <v>1</v>
      </c>
      <c r="CB74" s="199">
        <v>9</v>
      </c>
      <c r="CZ74" s="166">
        <v>0</v>
      </c>
    </row>
    <row r="75" spans="1:104" x14ac:dyDescent="0.2">
      <c r="A75" s="193">
        <v>35</v>
      </c>
      <c r="B75" s="194" t="s">
        <v>167</v>
      </c>
      <c r="C75" s="195" t="s">
        <v>168</v>
      </c>
      <c r="D75" s="196" t="s">
        <v>84</v>
      </c>
      <c r="E75" s="197">
        <v>4</v>
      </c>
      <c r="F75" s="197">
        <v>0</v>
      </c>
      <c r="G75" s="198">
        <f>E75*F75</f>
        <v>0</v>
      </c>
      <c r="O75" s="192">
        <v>2</v>
      </c>
      <c r="AA75" s="166">
        <v>1</v>
      </c>
      <c r="AB75" s="166">
        <v>7</v>
      </c>
      <c r="AC75" s="166">
        <v>7</v>
      </c>
      <c r="AZ75" s="166">
        <v>2</v>
      </c>
      <c r="BA75" s="166">
        <f>IF(AZ75=1,G75,0)</f>
        <v>0</v>
      </c>
      <c r="BB75" s="166">
        <f>IF(AZ75=2,G75,0)</f>
        <v>0</v>
      </c>
      <c r="BC75" s="166">
        <f>IF(AZ75=3,G75,0)</f>
        <v>0</v>
      </c>
      <c r="BD75" s="166">
        <f>IF(AZ75=4,G75,0)</f>
        <v>0</v>
      </c>
      <c r="BE75" s="166">
        <f>IF(AZ75=5,G75,0)</f>
        <v>0</v>
      </c>
      <c r="CA75" s="199">
        <v>1</v>
      </c>
      <c r="CB75" s="199">
        <v>7</v>
      </c>
      <c r="CZ75" s="166">
        <v>1.9999999999992199E-5</v>
      </c>
    </row>
    <row r="76" spans="1:104" x14ac:dyDescent="0.2">
      <c r="A76" s="193">
        <v>36</v>
      </c>
      <c r="B76" s="194" t="s">
        <v>169</v>
      </c>
      <c r="C76" s="195" t="s">
        <v>170</v>
      </c>
      <c r="D76" s="196" t="s">
        <v>84</v>
      </c>
      <c r="E76" s="197">
        <v>32</v>
      </c>
      <c r="F76" s="197">
        <v>0</v>
      </c>
      <c r="G76" s="198">
        <f>E76*F76</f>
        <v>0</v>
      </c>
      <c r="O76" s="192">
        <v>2</v>
      </c>
      <c r="AA76" s="166">
        <v>1</v>
      </c>
      <c r="AB76" s="166">
        <v>7</v>
      </c>
      <c r="AC76" s="166">
        <v>7</v>
      </c>
      <c r="AZ76" s="166">
        <v>2</v>
      </c>
      <c r="BA76" s="166">
        <f>IF(AZ76=1,G76,0)</f>
        <v>0</v>
      </c>
      <c r="BB76" s="166">
        <f>IF(AZ76=2,G76,0)</f>
        <v>0</v>
      </c>
      <c r="BC76" s="166">
        <f>IF(AZ76=3,G76,0)</f>
        <v>0</v>
      </c>
      <c r="BD76" s="166">
        <f>IF(AZ76=4,G76,0)</f>
        <v>0</v>
      </c>
      <c r="BE76" s="166">
        <f>IF(AZ76=5,G76,0)</f>
        <v>0</v>
      </c>
      <c r="CA76" s="199">
        <v>1</v>
      </c>
      <c r="CB76" s="199">
        <v>7</v>
      </c>
      <c r="CZ76" s="166">
        <v>6.3400000000015701E-3</v>
      </c>
    </row>
    <row r="77" spans="1:104" ht="22.5" x14ac:dyDescent="0.2">
      <c r="A77" s="193">
        <v>37</v>
      </c>
      <c r="B77" s="194" t="s">
        <v>171</v>
      </c>
      <c r="C77" s="195" t="s">
        <v>172</v>
      </c>
      <c r="D77" s="196" t="s">
        <v>84</v>
      </c>
      <c r="E77" s="197">
        <v>12</v>
      </c>
      <c r="F77" s="197">
        <v>0</v>
      </c>
      <c r="G77" s="198">
        <f>E77*F77</f>
        <v>0</v>
      </c>
      <c r="O77" s="192">
        <v>2</v>
      </c>
      <c r="AA77" s="166">
        <v>1</v>
      </c>
      <c r="AB77" s="166">
        <v>7</v>
      </c>
      <c r="AC77" s="166">
        <v>7</v>
      </c>
      <c r="AZ77" s="166">
        <v>2</v>
      </c>
      <c r="BA77" s="166">
        <f>IF(AZ77=1,G77,0)</f>
        <v>0</v>
      </c>
      <c r="BB77" s="166">
        <f>IF(AZ77=2,G77,0)</f>
        <v>0</v>
      </c>
      <c r="BC77" s="166">
        <f>IF(AZ77=3,G77,0)</f>
        <v>0</v>
      </c>
      <c r="BD77" s="166">
        <f>IF(AZ77=4,G77,0)</f>
        <v>0</v>
      </c>
      <c r="BE77" s="166">
        <f>IF(AZ77=5,G77,0)</f>
        <v>0</v>
      </c>
      <c r="CA77" s="199">
        <v>1</v>
      </c>
      <c r="CB77" s="199">
        <v>7</v>
      </c>
      <c r="CZ77" s="166">
        <v>5.7899999999975202E-3</v>
      </c>
    </row>
    <row r="78" spans="1:104" x14ac:dyDescent="0.2">
      <c r="A78" s="193">
        <v>38</v>
      </c>
      <c r="B78" s="194" t="s">
        <v>173</v>
      </c>
      <c r="C78" s="195" t="s">
        <v>174</v>
      </c>
      <c r="D78" s="196" t="s">
        <v>84</v>
      </c>
      <c r="E78" s="197">
        <v>32</v>
      </c>
      <c r="F78" s="197">
        <v>0</v>
      </c>
      <c r="G78" s="198">
        <f>E78*F78</f>
        <v>0</v>
      </c>
      <c r="O78" s="192">
        <v>2</v>
      </c>
      <c r="AA78" s="166">
        <v>1</v>
      </c>
      <c r="AB78" s="166">
        <v>7</v>
      </c>
      <c r="AC78" s="166">
        <v>7</v>
      </c>
      <c r="AZ78" s="166">
        <v>2</v>
      </c>
      <c r="BA78" s="166">
        <f>IF(AZ78=1,G78,0)</f>
        <v>0</v>
      </c>
      <c r="BB78" s="166">
        <f>IF(AZ78=2,G78,0)</f>
        <v>0</v>
      </c>
      <c r="BC78" s="166">
        <f>IF(AZ78=3,G78,0)</f>
        <v>0</v>
      </c>
      <c r="BD78" s="166">
        <f>IF(AZ78=4,G78,0)</f>
        <v>0</v>
      </c>
      <c r="BE78" s="166">
        <f>IF(AZ78=5,G78,0)</f>
        <v>0</v>
      </c>
      <c r="CA78" s="199">
        <v>1</v>
      </c>
      <c r="CB78" s="199">
        <v>7</v>
      </c>
      <c r="CZ78" s="166">
        <v>0</v>
      </c>
    </row>
    <row r="79" spans="1:104" x14ac:dyDescent="0.2">
      <c r="A79" s="208"/>
      <c r="B79" s="209" t="s">
        <v>73</v>
      </c>
      <c r="C79" s="210" t="str">
        <f>CONCATENATE(B73," ",C73)</f>
        <v>733 Rozvod potrubí</v>
      </c>
      <c r="D79" s="211"/>
      <c r="E79" s="212"/>
      <c r="F79" s="213"/>
      <c r="G79" s="214">
        <f>SUM(G73:G78)</f>
        <v>0</v>
      </c>
      <c r="O79" s="192">
        <v>4</v>
      </c>
      <c r="BA79" s="215">
        <f>SUM(BA73:BA78)</f>
        <v>0</v>
      </c>
      <c r="BB79" s="215">
        <f>SUM(BB73:BB78)</f>
        <v>0</v>
      </c>
      <c r="BC79" s="215">
        <f>SUM(BC73:BC78)</f>
        <v>0</v>
      </c>
      <c r="BD79" s="215">
        <f>SUM(BD73:BD78)</f>
        <v>0</v>
      </c>
      <c r="BE79" s="215">
        <f>SUM(BE73:BE78)</f>
        <v>0</v>
      </c>
    </row>
    <row r="80" spans="1:104" x14ac:dyDescent="0.2">
      <c r="A80" s="185" t="s">
        <v>72</v>
      </c>
      <c r="B80" s="186" t="s">
        <v>175</v>
      </c>
      <c r="C80" s="187" t="s">
        <v>176</v>
      </c>
      <c r="D80" s="188"/>
      <c r="E80" s="189"/>
      <c r="F80" s="189"/>
      <c r="G80" s="190"/>
      <c r="H80" s="191"/>
      <c r="I80" s="191"/>
      <c r="O80" s="192">
        <v>1</v>
      </c>
    </row>
    <row r="81" spans="1:104" ht="22.5" x14ac:dyDescent="0.2">
      <c r="A81" s="193">
        <v>39</v>
      </c>
      <c r="B81" s="194" t="s">
        <v>177</v>
      </c>
      <c r="C81" s="195" t="s">
        <v>178</v>
      </c>
      <c r="D81" s="196" t="s">
        <v>156</v>
      </c>
      <c r="E81" s="197">
        <v>2</v>
      </c>
      <c r="F81" s="197">
        <v>0</v>
      </c>
      <c r="G81" s="198">
        <f>E81*F81</f>
        <v>0</v>
      </c>
      <c r="O81" s="192">
        <v>2</v>
      </c>
      <c r="AA81" s="166">
        <v>1</v>
      </c>
      <c r="AB81" s="166">
        <v>7</v>
      </c>
      <c r="AC81" s="166">
        <v>7</v>
      </c>
      <c r="AZ81" s="166">
        <v>2</v>
      </c>
      <c r="BA81" s="166">
        <f>IF(AZ81=1,G81,0)</f>
        <v>0</v>
      </c>
      <c r="BB81" s="166">
        <f>IF(AZ81=2,G81,0)</f>
        <v>0</v>
      </c>
      <c r="BC81" s="166">
        <f>IF(AZ81=3,G81,0)</f>
        <v>0</v>
      </c>
      <c r="BD81" s="166">
        <f>IF(AZ81=4,G81,0)</f>
        <v>0</v>
      </c>
      <c r="BE81" s="166">
        <f>IF(AZ81=5,G81,0)</f>
        <v>0</v>
      </c>
      <c r="CA81" s="199">
        <v>1</v>
      </c>
      <c r="CB81" s="199">
        <v>7</v>
      </c>
      <c r="CZ81" s="166">
        <v>1.2999999999996299E-4</v>
      </c>
    </row>
    <row r="82" spans="1:104" x14ac:dyDescent="0.2">
      <c r="A82" s="193">
        <v>40</v>
      </c>
      <c r="B82" s="194" t="s">
        <v>179</v>
      </c>
      <c r="C82" s="195" t="s">
        <v>180</v>
      </c>
      <c r="D82" s="196" t="s">
        <v>156</v>
      </c>
      <c r="E82" s="197">
        <v>2</v>
      </c>
      <c r="F82" s="197">
        <v>0</v>
      </c>
      <c r="G82" s="198">
        <f>E82*F82</f>
        <v>0</v>
      </c>
      <c r="O82" s="192">
        <v>2</v>
      </c>
      <c r="AA82" s="166">
        <v>1</v>
      </c>
      <c r="AB82" s="166">
        <v>7</v>
      </c>
      <c r="AC82" s="166">
        <v>7</v>
      </c>
      <c r="AZ82" s="166">
        <v>2</v>
      </c>
      <c r="BA82" s="166">
        <f>IF(AZ82=1,G82,0)</f>
        <v>0</v>
      </c>
      <c r="BB82" s="166">
        <f>IF(AZ82=2,G82,0)</f>
        <v>0</v>
      </c>
      <c r="BC82" s="166">
        <f>IF(AZ82=3,G82,0)</f>
        <v>0</v>
      </c>
      <c r="BD82" s="166">
        <f>IF(AZ82=4,G82,0)</f>
        <v>0</v>
      </c>
      <c r="BE82" s="166">
        <f>IF(AZ82=5,G82,0)</f>
        <v>0</v>
      </c>
      <c r="CA82" s="199">
        <v>1</v>
      </c>
      <c r="CB82" s="199">
        <v>7</v>
      </c>
      <c r="CZ82" s="166">
        <v>4.9000000000010103E-4</v>
      </c>
    </row>
    <row r="83" spans="1:104" x14ac:dyDescent="0.2">
      <c r="A83" s="193">
        <v>41</v>
      </c>
      <c r="B83" s="194" t="s">
        <v>181</v>
      </c>
      <c r="C83" s="195" t="s">
        <v>182</v>
      </c>
      <c r="D83" s="196" t="s">
        <v>156</v>
      </c>
      <c r="E83" s="197">
        <v>2</v>
      </c>
      <c r="F83" s="197">
        <v>0</v>
      </c>
      <c r="G83" s="198">
        <f>E83*F83</f>
        <v>0</v>
      </c>
      <c r="O83" s="192">
        <v>2</v>
      </c>
      <c r="AA83" s="166">
        <v>1</v>
      </c>
      <c r="AB83" s="166">
        <v>7</v>
      </c>
      <c r="AC83" s="166">
        <v>7</v>
      </c>
      <c r="AZ83" s="166">
        <v>2</v>
      </c>
      <c r="BA83" s="166">
        <f>IF(AZ83=1,G83,0)</f>
        <v>0</v>
      </c>
      <c r="BB83" s="166">
        <f>IF(AZ83=2,G83,0)</f>
        <v>0</v>
      </c>
      <c r="BC83" s="166">
        <f>IF(AZ83=3,G83,0)</f>
        <v>0</v>
      </c>
      <c r="BD83" s="166">
        <f>IF(AZ83=4,G83,0)</f>
        <v>0</v>
      </c>
      <c r="BE83" s="166">
        <f>IF(AZ83=5,G83,0)</f>
        <v>0</v>
      </c>
      <c r="CA83" s="199">
        <v>1</v>
      </c>
      <c r="CB83" s="199">
        <v>7</v>
      </c>
      <c r="CZ83" s="166">
        <v>1.10000000000054E-4</v>
      </c>
    </row>
    <row r="84" spans="1:104" x14ac:dyDescent="0.2">
      <c r="A84" s="208"/>
      <c r="B84" s="209" t="s">
        <v>73</v>
      </c>
      <c r="C84" s="210" t="str">
        <f>CONCATENATE(B80," ",C80)</f>
        <v>734 Armatury</v>
      </c>
      <c r="D84" s="211"/>
      <c r="E84" s="212"/>
      <c r="F84" s="213"/>
      <c r="G84" s="214">
        <f>SUM(G80:G83)</f>
        <v>0</v>
      </c>
      <c r="O84" s="192">
        <v>4</v>
      </c>
      <c r="BA84" s="215">
        <f>SUM(BA80:BA83)</f>
        <v>0</v>
      </c>
      <c r="BB84" s="215">
        <f>SUM(BB80:BB83)</f>
        <v>0</v>
      </c>
      <c r="BC84" s="215">
        <f>SUM(BC80:BC83)</f>
        <v>0</v>
      </c>
      <c r="BD84" s="215">
        <f>SUM(BD80:BD83)</f>
        <v>0</v>
      </c>
      <c r="BE84" s="215">
        <f>SUM(BE80:BE83)</f>
        <v>0</v>
      </c>
    </row>
    <row r="85" spans="1:104" x14ac:dyDescent="0.2">
      <c r="A85" s="185" t="s">
        <v>72</v>
      </c>
      <c r="B85" s="186" t="s">
        <v>183</v>
      </c>
      <c r="C85" s="187" t="s">
        <v>184</v>
      </c>
      <c r="D85" s="188"/>
      <c r="E85" s="189"/>
      <c r="F85" s="189"/>
      <c r="G85" s="190"/>
      <c r="H85" s="191"/>
      <c r="I85" s="191"/>
      <c r="O85" s="192">
        <v>1</v>
      </c>
    </row>
    <row r="86" spans="1:104" x14ac:dyDescent="0.2">
      <c r="A86" s="193">
        <v>42</v>
      </c>
      <c r="B86" s="194" t="s">
        <v>185</v>
      </c>
      <c r="C86" s="195" t="s">
        <v>186</v>
      </c>
      <c r="D86" s="196" t="s">
        <v>156</v>
      </c>
      <c r="E86" s="197">
        <v>2</v>
      </c>
      <c r="F86" s="197">
        <v>0</v>
      </c>
      <c r="G86" s="198">
        <f>E86*F86</f>
        <v>0</v>
      </c>
      <c r="O86" s="192">
        <v>2</v>
      </c>
      <c r="AA86" s="166">
        <v>1</v>
      </c>
      <c r="AB86" s="166">
        <v>7</v>
      </c>
      <c r="AC86" s="166">
        <v>7</v>
      </c>
      <c r="AZ86" s="166">
        <v>2</v>
      </c>
      <c r="BA86" s="166">
        <f>IF(AZ86=1,G86,0)</f>
        <v>0</v>
      </c>
      <c r="BB86" s="166">
        <f>IF(AZ86=2,G86,0)</f>
        <v>0</v>
      </c>
      <c r="BC86" s="166">
        <f>IF(AZ86=3,G86,0)</f>
        <v>0</v>
      </c>
      <c r="BD86" s="166">
        <f>IF(AZ86=4,G86,0)</f>
        <v>0</v>
      </c>
      <c r="BE86" s="166">
        <f>IF(AZ86=5,G86,0)</f>
        <v>0</v>
      </c>
      <c r="CA86" s="199">
        <v>1</v>
      </c>
      <c r="CB86" s="199">
        <v>7</v>
      </c>
      <c r="CZ86" s="166">
        <v>0</v>
      </c>
    </row>
    <row r="87" spans="1:104" x14ac:dyDescent="0.2">
      <c r="A87" s="193">
        <v>43</v>
      </c>
      <c r="B87" s="194" t="s">
        <v>187</v>
      </c>
      <c r="C87" s="195" t="s">
        <v>188</v>
      </c>
      <c r="D87" s="196" t="s">
        <v>189</v>
      </c>
      <c r="E87" s="197">
        <v>1</v>
      </c>
      <c r="F87" s="197">
        <v>0</v>
      </c>
      <c r="G87" s="198">
        <f>E87*F87</f>
        <v>0</v>
      </c>
      <c r="O87" s="192">
        <v>2</v>
      </c>
      <c r="AA87" s="166">
        <v>1</v>
      </c>
      <c r="AB87" s="166">
        <v>7</v>
      </c>
      <c r="AC87" s="166">
        <v>7</v>
      </c>
      <c r="AZ87" s="166">
        <v>2</v>
      </c>
      <c r="BA87" s="166">
        <f>IF(AZ87=1,G87,0)</f>
        <v>0</v>
      </c>
      <c r="BB87" s="166">
        <f>IF(AZ87=2,G87,0)</f>
        <v>0</v>
      </c>
      <c r="BC87" s="166">
        <f>IF(AZ87=3,G87,0)</f>
        <v>0</v>
      </c>
      <c r="BD87" s="166">
        <f>IF(AZ87=4,G87,0)</f>
        <v>0</v>
      </c>
      <c r="BE87" s="166">
        <f>IF(AZ87=5,G87,0)</f>
        <v>0</v>
      </c>
      <c r="CA87" s="199">
        <v>1</v>
      </c>
      <c r="CB87" s="199">
        <v>7</v>
      </c>
      <c r="CZ87" s="166">
        <v>0</v>
      </c>
    </row>
    <row r="88" spans="1:104" x14ac:dyDescent="0.2">
      <c r="A88" s="193">
        <v>44</v>
      </c>
      <c r="B88" s="194" t="s">
        <v>190</v>
      </c>
      <c r="C88" s="195" t="s">
        <v>191</v>
      </c>
      <c r="D88" s="196" t="s">
        <v>156</v>
      </c>
      <c r="E88" s="197">
        <v>2</v>
      </c>
      <c r="F88" s="197">
        <v>0</v>
      </c>
      <c r="G88" s="198">
        <f>E88*F88</f>
        <v>0</v>
      </c>
      <c r="O88" s="192">
        <v>2</v>
      </c>
      <c r="AA88" s="166">
        <v>1</v>
      </c>
      <c r="AB88" s="166">
        <v>7</v>
      </c>
      <c r="AC88" s="166">
        <v>7</v>
      </c>
      <c r="AZ88" s="166">
        <v>2</v>
      </c>
      <c r="BA88" s="166">
        <f>IF(AZ88=1,G88,0)</f>
        <v>0</v>
      </c>
      <c r="BB88" s="166">
        <f>IF(AZ88=2,G88,0)</f>
        <v>0</v>
      </c>
      <c r="BC88" s="166">
        <f>IF(AZ88=3,G88,0)</f>
        <v>0</v>
      </c>
      <c r="BD88" s="166">
        <f>IF(AZ88=4,G88,0)</f>
        <v>0</v>
      </c>
      <c r="BE88" s="166">
        <f>IF(AZ88=5,G88,0)</f>
        <v>0</v>
      </c>
      <c r="CA88" s="199">
        <v>1</v>
      </c>
      <c r="CB88" s="199">
        <v>7</v>
      </c>
      <c r="CZ88" s="166">
        <v>0</v>
      </c>
    </row>
    <row r="89" spans="1:104" x14ac:dyDescent="0.2">
      <c r="A89" s="193">
        <v>45</v>
      </c>
      <c r="B89" s="194" t="s">
        <v>192</v>
      </c>
      <c r="C89" s="195" t="s">
        <v>193</v>
      </c>
      <c r="D89" s="196" t="s">
        <v>156</v>
      </c>
      <c r="E89" s="197">
        <v>2</v>
      </c>
      <c r="F89" s="197">
        <v>0</v>
      </c>
      <c r="G89" s="198">
        <f>E89*F89</f>
        <v>0</v>
      </c>
      <c r="O89" s="192">
        <v>2</v>
      </c>
      <c r="AA89" s="166">
        <v>1</v>
      </c>
      <c r="AB89" s="166">
        <v>7</v>
      </c>
      <c r="AC89" s="166">
        <v>7</v>
      </c>
      <c r="AZ89" s="166">
        <v>2</v>
      </c>
      <c r="BA89" s="166">
        <f>IF(AZ89=1,G89,0)</f>
        <v>0</v>
      </c>
      <c r="BB89" s="166">
        <f>IF(AZ89=2,G89,0)</f>
        <v>0</v>
      </c>
      <c r="BC89" s="166">
        <f>IF(AZ89=3,G89,0)</f>
        <v>0</v>
      </c>
      <c r="BD89" s="166">
        <f>IF(AZ89=4,G89,0)</f>
        <v>0</v>
      </c>
      <c r="BE89" s="166">
        <f>IF(AZ89=5,G89,0)</f>
        <v>0</v>
      </c>
      <c r="CA89" s="199">
        <v>1</v>
      </c>
      <c r="CB89" s="199">
        <v>7</v>
      </c>
      <c r="CZ89" s="166">
        <v>7.9999999999968998E-5</v>
      </c>
    </row>
    <row r="90" spans="1:104" x14ac:dyDescent="0.2">
      <c r="A90" s="193">
        <v>46</v>
      </c>
      <c r="B90" s="194" t="s">
        <v>194</v>
      </c>
      <c r="C90" s="195" t="s">
        <v>195</v>
      </c>
      <c r="D90" s="196" t="s">
        <v>156</v>
      </c>
      <c r="E90" s="197">
        <v>2</v>
      </c>
      <c r="F90" s="197">
        <v>0</v>
      </c>
      <c r="G90" s="198">
        <f>E90*F90</f>
        <v>0</v>
      </c>
      <c r="O90" s="192">
        <v>2</v>
      </c>
      <c r="AA90" s="166">
        <v>1</v>
      </c>
      <c r="AB90" s="166">
        <v>7</v>
      </c>
      <c r="AC90" s="166">
        <v>7</v>
      </c>
      <c r="AZ90" s="166">
        <v>2</v>
      </c>
      <c r="BA90" s="166">
        <f>IF(AZ90=1,G90,0)</f>
        <v>0</v>
      </c>
      <c r="BB90" s="166">
        <f>IF(AZ90=2,G90,0)</f>
        <v>0</v>
      </c>
      <c r="BC90" s="166">
        <f>IF(AZ90=3,G90,0)</f>
        <v>0</v>
      </c>
      <c r="BD90" s="166">
        <f>IF(AZ90=4,G90,0)</f>
        <v>0</v>
      </c>
      <c r="BE90" s="166">
        <f>IF(AZ90=5,G90,0)</f>
        <v>0</v>
      </c>
      <c r="CA90" s="199">
        <v>1</v>
      </c>
      <c r="CB90" s="199">
        <v>7</v>
      </c>
      <c r="CZ90" s="166">
        <v>0</v>
      </c>
    </row>
    <row r="91" spans="1:104" x14ac:dyDescent="0.2">
      <c r="A91" s="193">
        <v>47</v>
      </c>
      <c r="B91" s="194" t="s">
        <v>196</v>
      </c>
      <c r="C91" s="195" t="s">
        <v>197</v>
      </c>
      <c r="D91" s="196" t="s">
        <v>189</v>
      </c>
      <c r="E91" s="197">
        <v>235</v>
      </c>
      <c r="F91" s="197">
        <v>0</v>
      </c>
      <c r="G91" s="198">
        <f>E91*F91</f>
        <v>0</v>
      </c>
      <c r="O91" s="192">
        <v>2</v>
      </c>
      <c r="AA91" s="166">
        <v>1</v>
      </c>
      <c r="AB91" s="166">
        <v>7</v>
      </c>
      <c r="AC91" s="166">
        <v>7</v>
      </c>
      <c r="AZ91" s="166">
        <v>2</v>
      </c>
      <c r="BA91" s="166">
        <f>IF(AZ91=1,G91,0)</f>
        <v>0</v>
      </c>
      <c r="BB91" s="166">
        <f>IF(AZ91=2,G91,0)</f>
        <v>0</v>
      </c>
      <c r="BC91" s="166">
        <f>IF(AZ91=3,G91,0)</f>
        <v>0</v>
      </c>
      <c r="BD91" s="166">
        <f>IF(AZ91=4,G91,0)</f>
        <v>0</v>
      </c>
      <c r="BE91" s="166">
        <f>IF(AZ91=5,G91,0)</f>
        <v>0</v>
      </c>
      <c r="CA91" s="199">
        <v>1</v>
      </c>
      <c r="CB91" s="199">
        <v>7</v>
      </c>
      <c r="CZ91" s="166">
        <v>0</v>
      </c>
    </row>
    <row r="92" spans="1:104" x14ac:dyDescent="0.2">
      <c r="A92" s="193">
        <v>48</v>
      </c>
      <c r="B92" s="194" t="s">
        <v>198</v>
      </c>
      <c r="C92" s="195" t="s">
        <v>199</v>
      </c>
      <c r="D92" s="196" t="s">
        <v>189</v>
      </c>
      <c r="E92" s="197">
        <v>235</v>
      </c>
      <c r="F92" s="197">
        <v>0</v>
      </c>
      <c r="G92" s="198">
        <f>E92*F92</f>
        <v>0</v>
      </c>
      <c r="O92" s="192">
        <v>2</v>
      </c>
      <c r="AA92" s="166">
        <v>1</v>
      </c>
      <c r="AB92" s="166">
        <v>7</v>
      </c>
      <c r="AC92" s="166">
        <v>7</v>
      </c>
      <c r="AZ92" s="166">
        <v>2</v>
      </c>
      <c r="BA92" s="166">
        <f>IF(AZ92=1,G92,0)</f>
        <v>0</v>
      </c>
      <c r="BB92" s="166">
        <f>IF(AZ92=2,G92,0)</f>
        <v>0</v>
      </c>
      <c r="BC92" s="166">
        <f>IF(AZ92=3,G92,0)</f>
        <v>0</v>
      </c>
      <c r="BD92" s="166">
        <f>IF(AZ92=4,G92,0)</f>
        <v>0</v>
      </c>
      <c r="BE92" s="166">
        <f>IF(AZ92=5,G92,0)</f>
        <v>0</v>
      </c>
      <c r="CA92" s="199">
        <v>1</v>
      </c>
      <c r="CB92" s="199">
        <v>7</v>
      </c>
      <c r="CZ92" s="166">
        <v>0</v>
      </c>
    </row>
    <row r="93" spans="1:104" x14ac:dyDescent="0.2">
      <c r="A93" s="193">
        <v>49</v>
      </c>
      <c r="B93" s="194" t="s">
        <v>200</v>
      </c>
      <c r="C93" s="195" t="s">
        <v>201</v>
      </c>
      <c r="D93" s="196" t="s">
        <v>156</v>
      </c>
      <c r="E93" s="197">
        <v>2</v>
      </c>
      <c r="F93" s="197">
        <v>0</v>
      </c>
      <c r="G93" s="198">
        <f>E93*F93</f>
        <v>0</v>
      </c>
      <c r="O93" s="192">
        <v>2</v>
      </c>
      <c r="AA93" s="166">
        <v>12</v>
      </c>
      <c r="AB93" s="166">
        <v>1</v>
      </c>
      <c r="AC93" s="166">
        <v>46</v>
      </c>
      <c r="AZ93" s="166">
        <v>2</v>
      </c>
      <c r="BA93" s="166">
        <f>IF(AZ93=1,G93,0)</f>
        <v>0</v>
      </c>
      <c r="BB93" s="166">
        <f>IF(AZ93=2,G93,0)</f>
        <v>0</v>
      </c>
      <c r="BC93" s="166">
        <f>IF(AZ93=3,G93,0)</f>
        <v>0</v>
      </c>
      <c r="BD93" s="166">
        <f>IF(AZ93=4,G93,0)</f>
        <v>0</v>
      </c>
      <c r="BE93" s="166">
        <f>IF(AZ93=5,G93,0)</f>
        <v>0</v>
      </c>
      <c r="CA93" s="199">
        <v>12</v>
      </c>
      <c r="CB93" s="199">
        <v>1</v>
      </c>
      <c r="CZ93" s="166">
        <v>0</v>
      </c>
    </row>
    <row r="94" spans="1:104" x14ac:dyDescent="0.2">
      <c r="A94" s="193">
        <v>50</v>
      </c>
      <c r="B94" s="194" t="s">
        <v>202</v>
      </c>
      <c r="C94" s="195" t="s">
        <v>203</v>
      </c>
      <c r="D94" s="196" t="s">
        <v>91</v>
      </c>
      <c r="E94" s="197">
        <v>1.59999999999938E-4</v>
      </c>
      <c r="F94" s="197">
        <v>0</v>
      </c>
      <c r="G94" s="198">
        <f>E94*F94</f>
        <v>0</v>
      </c>
      <c r="O94" s="192">
        <v>2</v>
      </c>
      <c r="AA94" s="166">
        <v>7</v>
      </c>
      <c r="AB94" s="166">
        <v>1001</v>
      </c>
      <c r="AC94" s="166">
        <v>5</v>
      </c>
      <c r="AZ94" s="166">
        <v>2</v>
      </c>
      <c r="BA94" s="166">
        <f>IF(AZ94=1,G94,0)</f>
        <v>0</v>
      </c>
      <c r="BB94" s="166">
        <f>IF(AZ94=2,G94,0)</f>
        <v>0</v>
      </c>
      <c r="BC94" s="166">
        <f>IF(AZ94=3,G94,0)</f>
        <v>0</v>
      </c>
      <c r="BD94" s="166">
        <f>IF(AZ94=4,G94,0)</f>
        <v>0</v>
      </c>
      <c r="BE94" s="166">
        <f>IF(AZ94=5,G94,0)</f>
        <v>0</v>
      </c>
      <c r="CA94" s="199">
        <v>7</v>
      </c>
      <c r="CB94" s="199">
        <v>1001</v>
      </c>
      <c r="CZ94" s="166">
        <v>0</v>
      </c>
    </row>
    <row r="95" spans="1:104" x14ac:dyDescent="0.2">
      <c r="A95" s="208"/>
      <c r="B95" s="209" t="s">
        <v>73</v>
      </c>
      <c r="C95" s="210" t="str">
        <f>CONCATENATE(B85," ",C85)</f>
        <v>735 Otopná tělesa</v>
      </c>
      <c r="D95" s="211"/>
      <c r="E95" s="212"/>
      <c r="F95" s="213"/>
      <c r="G95" s="214">
        <f>SUM(G85:G94)</f>
        <v>0</v>
      </c>
      <c r="O95" s="192">
        <v>4</v>
      </c>
      <c r="BA95" s="215">
        <f>SUM(BA85:BA94)</f>
        <v>0</v>
      </c>
      <c r="BB95" s="215">
        <f>SUM(BB85:BB94)</f>
        <v>0</v>
      </c>
      <c r="BC95" s="215">
        <f>SUM(BC85:BC94)</f>
        <v>0</v>
      </c>
      <c r="BD95" s="215">
        <f>SUM(BD85:BD94)</f>
        <v>0</v>
      </c>
      <c r="BE95" s="215">
        <f>SUM(BE85:BE94)</f>
        <v>0</v>
      </c>
    </row>
    <row r="96" spans="1:104" x14ac:dyDescent="0.2">
      <c r="A96" s="185" t="s">
        <v>72</v>
      </c>
      <c r="B96" s="186" t="s">
        <v>204</v>
      </c>
      <c r="C96" s="187" t="s">
        <v>205</v>
      </c>
      <c r="D96" s="188"/>
      <c r="E96" s="189"/>
      <c r="F96" s="189"/>
      <c r="G96" s="190"/>
      <c r="H96" s="191"/>
      <c r="I96" s="191"/>
      <c r="O96" s="192">
        <v>1</v>
      </c>
    </row>
    <row r="97" spans="1:104" x14ac:dyDescent="0.2">
      <c r="A97" s="193">
        <v>51</v>
      </c>
      <c r="B97" s="194" t="s">
        <v>206</v>
      </c>
      <c r="C97" s="195" t="s">
        <v>207</v>
      </c>
      <c r="D97" s="196" t="s">
        <v>156</v>
      </c>
      <c r="E97" s="197">
        <v>4</v>
      </c>
      <c r="F97" s="197">
        <v>0</v>
      </c>
      <c r="G97" s="198">
        <f>E97*F97</f>
        <v>0</v>
      </c>
      <c r="O97" s="192">
        <v>2</v>
      </c>
      <c r="AA97" s="166">
        <v>1</v>
      </c>
      <c r="AB97" s="166">
        <v>9</v>
      </c>
      <c r="AC97" s="166">
        <v>9</v>
      </c>
      <c r="AZ97" s="166">
        <v>4</v>
      </c>
      <c r="BA97" s="166">
        <f>IF(AZ97=1,G97,0)</f>
        <v>0</v>
      </c>
      <c r="BB97" s="166">
        <f>IF(AZ97=2,G97,0)</f>
        <v>0</v>
      </c>
      <c r="BC97" s="166">
        <f>IF(AZ97=3,G97,0)</f>
        <v>0</v>
      </c>
      <c r="BD97" s="166">
        <f>IF(AZ97=4,G97,0)</f>
        <v>0</v>
      </c>
      <c r="BE97" s="166">
        <f>IF(AZ97=5,G97,0)</f>
        <v>0</v>
      </c>
      <c r="CA97" s="199">
        <v>1</v>
      </c>
      <c r="CB97" s="199">
        <v>9</v>
      </c>
      <c r="CZ97" s="166">
        <v>0</v>
      </c>
    </row>
    <row r="98" spans="1:104" x14ac:dyDescent="0.2">
      <c r="A98" s="193">
        <v>52</v>
      </c>
      <c r="B98" s="194" t="s">
        <v>208</v>
      </c>
      <c r="C98" s="195" t="s">
        <v>209</v>
      </c>
      <c r="D98" s="196" t="s">
        <v>156</v>
      </c>
      <c r="E98" s="197">
        <v>4</v>
      </c>
      <c r="F98" s="197">
        <v>0</v>
      </c>
      <c r="G98" s="198">
        <f>E98*F98</f>
        <v>0</v>
      </c>
      <c r="O98" s="192">
        <v>2</v>
      </c>
      <c r="AA98" s="166">
        <v>1</v>
      </c>
      <c r="AB98" s="166">
        <v>9</v>
      </c>
      <c r="AC98" s="166">
        <v>9</v>
      </c>
      <c r="AZ98" s="166">
        <v>4</v>
      </c>
      <c r="BA98" s="166">
        <f>IF(AZ98=1,G98,0)</f>
        <v>0</v>
      </c>
      <c r="BB98" s="166">
        <f>IF(AZ98=2,G98,0)</f>
        <v>0</v>
      </c>
      <c r="BC98" s="166">
        <f>IF(AZ98=3,G98,0)</f>
        <v>0</v>
      </c>
      <c r="BD98" s="166">
        <f>IF(AZ98=4,G98,0)</f>
        <v>0</v>
      </c>
      <c r="BE98" s="166">
        <f>IF(AZ98=5,G98,0)</f>
        <v>0</v>
      </c>
      <c r="CA98" s="199">
        <v>1</v>
      </c>
      <c r="CB98" s="199">
        <v>9</v>
      </c>
      <c r="CZ98" s="166">
        <v>0</v>
      </c>
    </row>
    <row r="99" spans="1:104" x14ac:dyDescent="0.2">
      <c r="A99" s="193">
        <v>53</v>
      </c>
      <c r="B99" s="194" t="s">
        <v>210</v>
      </c>
      <c r="C99" s="195" t="s">
        <v>211</v>
      </c>
      <c r="D99" s="196" t="s">
        <v>156</v>
      </c>
      <c r="E99" s="197">
        <v>2</v>
      </c>
      <c r="F99" s="197">
        <v>0</v>
      </c>
      <c r="G99" s="198">
        <f>E99*F99</f>
        <v>0</v>
      </c>
      <c r="O99" s="192">
        <v>2</v>
      </c>
      <c r="AA99" s="166">
        <v>1</v>
      </c>
      <c r="AB99" s="166">
        <v>0</v>
      </c>
      <c r="AC99" s="166">
        <v>0</v>
      </c>
      <c r="AZ99" s="166">
        <v>4</v>
      </c>
      <c r="BA99" s="166">
        <f>IF(AZ99=1,G99,0)</f>
        <v>0</v>
      </c>
      <c r="BB99" s="166">
        <f>IF(AZ99=2,G99,0)</f>
        <v>0</v>
      </c>
      <c r="BC99" s="166">
        <f>IF(AZ99=3,G99,0)</f>
        <v>0</v>
      </c>
      <c r="BD99" s="166">
        <f>IF(AZ99=4,G99,0)</f>
        <v>0</v>
      </c>
      <c r="BE99" s="166">
        <f>IF(AZ99=5,G99,0)</f>
        <v>0</v>
      </c>
      <c r="CA99" s="199">
        <v>1</v>
      </c>
      <c r="CB99" s="199">
        <v>0</v>
      </c>
      <c r="CZ99" s="166">
        <v>0</v>
      </c>
    </row>
    <row r="100" spans="1:104" x14ac:dyDescent="0.2">
      <c r="A100" s="193">
        <v>54</v>
      </c>
      <c r="B100" s="194" t="s">
        <v>212</v>
      </c>
      <c r="C100" s="195" t="s">
        <v>213</v>
      </c>
      <c r="D100" s="196" t="s">
        <v>84</v>
      </c>
      <c r="E100" s="197">
        <v>4</v>
      </c>
      <c r="F100" s="197">
        <v>0</v>
      </c>
      <c r="G100" s="198">
        <f>E100*F100</f>
        <v>0</v>
      </c>
      <c r="O100" s="192">
        <v>2</v>
      </c>
      <c r="AA100" s="166">
        <v>1</v>
      </c>
      <c r="AB100" s="166">
        <v>9</v>
      </c>
      <c r="AC100" s="166">
        <v>9</v>
      </c>
      <c r="AZ100" s="166">
        <v>4</v>
      </c>
      <c r="BA100" s="166">
        <f>IF(AZ100=1,G100,0)</f>
        <v>0</v>
      </c>
      <c r="BB100" s="166">
        <f>IF(AZ100=2,G100,0)</f>
        <v>0</v>
      </c>
      <c r="BC100" s="166">
        <f>IF(AZ100=3,G100,0)</f>
        <v>0</v>
      </c>
      <c r="BD100" s="166">
        <f>IF(AZ100=4,G100,0)</f>
        <v>0</v>
      </c>
      <c r="BE100" s="166">
        <f>IF(AZ100=5,G100,0)</f>
        <v>0</v>
      </c>
      <c r="CA100" s="199">
        <v>1</v>
      </c>
      <c r="CB100" s="199">
        <v>9</v>
      </c>
      <c r="CZ100" s="166">
        <v>0</v>
      </c>
    </row>
    <row r="101" spans="1:104" x14ac:dyDescent="0.2">
      <c r="A101" s="193">
        <v>55</v>
      </c>
      <c r="B101" s="194" t="s">
        <v>214</v>
      </c>
      <c r="C101" s="195" t="s">
        <v>215</v>
      </c>
      <c r="D101" s="196" t="s">
        <v>84</v>
      </c>
      <c r="E101" s="197">
        <v>6</v>
      </c>
      <c r="F101" s="197">
        <v>0</v>
      </c>
      <c r="G101" s="198">
        <f>E101*F101</f>
        <v>0</v>
      </c>
      <c r="O101" s="192">
        <v>2</v>
      </c>
      <c r="AA101" s="166">
        <v>1</v>
      </c>
      <c r="AB101" s="166">
        <v>9</v>
      </c>
      <c r="AC101" s="166">
        <v>9</v>
      </c>
      <c r="AZ101" s="166">
        <v>4</v>
      </c>
      <c r="BA101" s="166">
        <f>IF(AZ101=1,G101,0)</f>
        <v>0</v>
      </c>
      <c r="BB101" s="166">
        <f>IF(AZ101=2,G101,0)</f>
        <v>0</v>
      </c>
      <c r="BC101" s="166">
        <f>IF(AZ101=3,G101,0)</f>
        <v>0</v>
      </c>
      <c r="BD101" s="166">
        <f>IF(AZ101=4,G101,0)</f>
        <v>0</v>
      </c>
      <c r="BE101" s="166">
        <f>IF(AZ101=5,G101,0)</f>
        <v>0</v>
      </c>
      <c r="CA101" s="199">
        <v>1</v>
      </c>
      <c r="CB101" s="199">
        <v>9</v>
      </c>
      <c r="CZ101" s="166">
        <v>0</v>
      </c>
    </row>
    <row r="102" spans="1:104" x14ac:dyDescent="0.2">
      <c r="A102" s="193">
        <v>56</v>
      </c>
      <c r="B102" s="194" t="s">
        <v>216</v>
      </c>
      <c r="C102" s="195" t="s">
        <v>217</v>
      </c>
      <c r="D102" s="196" t="s">
        <v>156</v>
      </c>
      <c r="E102" s="197">
        <v>2</v>
      </c>
      <c r="F102" s="197">
        <v>0</v>
      </c>
      <c r="G102" s="198">
        <f>E102*F102</f>
        <v>0</v>
      </c>
      <c r="O102" s="192">
        <v>2</v>
      </c>
      <c r="AA102" s="166">
        <v>1</v>
      </c>
      <c r="AB102" s="166">
        <v>9</v>
      </c>
      <c r="AC102" s="166">
        <v>9</v>
      </c>
      <c r="AZ102" s="166">
        <v>4</v>
      </c>
      <c r="BA102" s="166">
        <f>IF(AZ102=1,G102,0)</f>
        <v>0</v>
      </c>
      <c r="BB102" s="166">
        <f>IF(AZ102=2,G102,0)</f>
        <v>0</v>
      </c>
      <c r="BC102" s="166">
        <f>IF(AZ102=3,G102,0)</f>
        <v>0</v>
      </c>
      <c r="BD102" s="166">
        <f>IF(AZ102=4,G102,0)</f>
        <v>0</v>
      </c>
      <c r="BE102" s="166">
        <f>IF(AZ102=5,G102,0)</f>
        <v>0</v>
      </c>
      <c r="CA102" s="199">
        <v>1</v>
      </c>
      <c r="CB102" s="199">
        <v>9</v>
      </c>
      <c r="CZ102" s="166">
        <v>0</v>
      </c>
    </row>
    <row r="103" spans="1:104" x14ac:dyDescent="0.2">
      <c r="A103" s="193">
        <v>57</v>
      </c>
      <c r="B103" s="194" t="s">
        <v>218</v>
      </c>
      <c r="C103" s="195" t="s">
        <v>219</v>
      </c>
      <c r="D103" s="196" t="s">
        <v>156</v>
      </c>
      <c r="E103" s="197">
        <v>4</v>
      </c>
      <c r="F103" s="197">
        <v>0</v>
      </c>
      <c r="G103" s="198">
        <f>E103*F103</f>
        <v>0</v>
      </c>
      <c r="O103" s="192">
        <v>2</v>
      </c>
      <c r="AA103" s="166">
        <v>1</v>
      </c>
      <c r="AB103" s="166">
        <v>9</v>
      </c>
      <c r="AC103" s="166">
        <v>9</v>
      </c>
      <c r="AZ103" s="166">
        <v>4</v>
      </c>
      <c r="BA103" s="166">
        <f>IF(AZ103=1,G103,0)</f>
        <v>0</v>
      </c>
      <c r="BB103" s="166">
        <f>IF(AZ103=2,G103,0)</f>
        <v>0</v>
      </c>
      <c r="BC103" s="166">
        <f>IF(AZ103=3,G103,0)</f>
        <v>0</v>
      </c>
      <c r="BD103" s="166">
        <f>IF(AZ103=4,G103,0)</f>
        <v>0</v>
      </c>
      <c r="BE103" s="166">
        <f>IF(AZ103=5,G103,0)</f>
        <v>0</v>
      </c>
      <c r="CA103" s="199">
        <v>1</v>
      </c>
      <c r="CB103" s="199">
        <v>9</v>
      </c>
      <c r="CZ103" s="166">
        <v>0</v>
      </c>
    </row>
    <row r="104" spans="1:104" x14ac:dyDescent="0.2">
      <c r="A104" s="193">
        <v>58</v>
      </c>
      <c r="B104" s="194" t="s">
        <v>220</v>
      </c>
      <c r="C104" s="195" t="s">
        <v>221</v>
      </c>
      <c r="D104" s="196" t="s">
        <v>156</v>
      </c>
      <c r="E104" s="197">
        <v>4</v>
      </c>
      <c r="F104" s="197">
        <v>0</v>
      </c>
      <c r="G104" s="198">
        <f>E104*F104</f>
        <v>0</v>
      </c>
      <c r="O104" s="192">
        <v>2</v>
      </c>
      <c r="AA104" s="166">
        <v>1</v>
      </c>
      <c r="AB104" s="166">
        <v>9</v>
      </c>
      <c r="AC104" s="166">
        <v>9</v>
      </c>
      <c r="AZ104" s="166">
        <v>4</v>
      </c>
      <c r="BA104" s="166">
        <f>IF(AZ104=1,G104,0)</f>
        <v>0</v>
      </c>
      <c r="BB104" s="166">
        <f>IF(AZ104=2,G104,0)</f>
        <v>0</v>
      </c>
      <c r="BC104" s="166">
        <f>IF(AZ104=3,G104,0)</f>
        <v>0</v>
      </c>
      <c r="BD104" s="166">
        <f>IF(AZ104=4,G104,0)</f>
        <v>0</v>
      </c>
      <c r="BE104" s="166">
        <f>IF(AZ104=5,G104,0)</f>
        <v>0</v>
      </c>
      <c r="CA104" s="199">
        <v>1</v>
      </c>
      <c r="CB104" s="199">
        <v>9</v>
      </c>
      <c r="CZ104" s="166">
        <v>0</v>
      </c>
    </row>
    <row r="105" spans="1:104" x14ac:dyDescent="0.2">
      <c r="A105" s="193">
        <v>59</v>
      </c>
      <c r="B105" s="194" t="s">
        <v>222</v>
      </c>
      <c r="C105" s="195" t="s">
        <v>223</v>
      </c>
      <c r="D105" s="196" t="s">
        <v>156</v>
      </c>
      <c r="E105" s="197">
        <v>4</v>
      </c>
      <c r="F105" s="197">
        <v>0</v>
      </c>
      <c r="G105" s="198">
        <f>E105*F105</f>
        <v>0</v>
      </c>
      <c r="O105" s="192">
        <v>2</v>
      </c>
      <c r="AA105" s="166">
        <v>12</v>
      </c>
      <c r="AB105" s="166">
        <v>1</v>
      </c>
      <c r="AC105" s="166">
        <v>62</v>
      </c>
      <c r="AZ105" s="166">
        <v>3</v>
      </c>
      <c r="BA105" s="166">
        <f>IF(AZ105=1,G105,0)</f>
        <v>0</v>
      </c>
      <c r="BB105" s="166">
        <f>IF(AZ105=2,G105,0)</f>
        <v>0</v>
      </c>
      <c r="BC105" s="166">
        <f>IF(AZ105=3,G105,0)</f>
        <v>0</v>
      </c>
      <c r="BD105" s="166">
        <f>IF(AZ105=4,G105,0)</f>
        <v>0</v>
      </c>
      <c r="BE105" s="166">
        <f>IF(AZ105=5,G105,0)</f>
        <v>0</v>
      </c>
      <c r="CA105" s="199">
        <v>12</v>
      </c>
      <c r="CB105" s="199">
        <v>1</v>
      </c>
      <c r="CZ105" s="166">
        <v>0</v>
      </c>
    </row>
    <row r="106" spans="1:104" x14ac:dyDescent="0.2">
      <c r="A106" s="193">
        <v>60</v>
      </c>
      <c r="B106" s="194" t="s">
        <v>224</v>
      </c>
      <c r="C106" s="195" t="s">
        <v>225</v>
      </c>
      <c r="D106" s="196" t="s">
        <v>156</v>
      </c>
      <c r="E106" s="197">
        <v>2</v>
      </c>
      <c r="F106" s="197">
        <v>0</v>
      </c>
      <c r="G106" s="198">
        <f>E106*F106</f>
        <v>0</v>
      </c>
      <c r="O106" s="192">
        <v>2</v>
      </c>
      <c r="AA106" s="166">
        <v>12</v>
      </c>
      <c r="AB106" s="166">
        <v>1</v>
      </c>
      <c r="AC106" s="166">
        <v>63</v>
      </c>
      <c r="AZ106" s="166">
        <v>3</v>
      </c>
      <c r="BA106" s="166">
        <f>IF(AZ106=1,G106,0)</f>
        <v>0</v>
      </c>
      <c r="BB106" s="166">
        <f>IF(AZ106=2,G106,0)</f>
        <v>0</v>
      </c>
      <c r="BC106" s="166">
        <f>IF(AZ106=3,G106,0)</f>
        <v>0</v>
      </c>
      <c r="BD106" s="166">
        <f>IF(AZ106=4,G106,0)</f>
        <v>0</v>
      </c>
      <c r="BE106" s="166">
        <f>IF(AZ106=5,G106,0)</f>
        <v>0</v>
      </c>
      <c r="CA106" s="199">
        <v>12</v>
      </c>
      <c r="CB106" s="199">
        <v>1</v>
      </c>
      <c r="CZ106" s="166">
        <v>0</v>
      </c>
    </row>
    <row r="107" spans="1:104" x14ac:dyDescent="0.2">
      <c r="A107" s="208"/>
      <c r="B107" s="209" t="s">
        <v>73</v>
      </c>
      <c r="C107" s="210" t="str">
        <f>CONCATENATE(B96," ",C96)</f>
        <v>M24 Montáže vzduchotechnických zařízení</v>
      </c>
      <c r="D107" s="211"/>
      <c r="E107" s="212"/>
      <c r="F107" s="213"/>
      <c r="G107" s="214">
        <f>SUM(G96:G106)</f>
        <v>0</v>
      </c>
      <c r="O107" s="192">
        <v>4</v>
      </c>
      <c r="BA107" s="215">
        <f>SUM(BA96:BA106)</f>
        <v>0</v>
      </c>
      <c r="BB107" s="215">
        <f>SUM(BB96:BB106)</f>
        <v>0</v>
      </c>
      <c r="BC107" s="215">
        <f>SUM(BC96:BC106)</f>
        <v>0</v>
      </c>
      <c r="BD107" s="215">
        <f>SUM(BD96:BD106)</f>
        <v>0</v>
      </c>
      <c r="BE107" s="215">
        <f>SUM(BE96:BE106)</f>
        <v>0</v>
      </c>
    </row>
    <row r="108" spans="1:104" x14ac:dyDescent="0.2">
      <c r="A108" s="185" t="s">
        <v>72</v>
      </c>
      <c r="B108" s="186" t="s">
        <v>226</v>
      </c>
      <c r="C108" s="187" t="s">
        <v>227</v>
      </c>
      <c r="D108" s="188"/>
      <c r="E108" s="189"/>
      <c r="F108" s="189"/>
      <c r="G108" s="190"/>
      <c r="H108" s="191"/>
      <c r="I108" s="191"/>
      <c r="O108" s="192">
        <v>1</v>
      </c>
    </row>
    <row r="109" spans="1:104" x14ac:dyDescent="0.2">
      <c r="A109" s="193">
        <v>61</v>
      </c>
      <c r="B109" s="194" t="s">
        <v>228</v>
      </c>
      <c r="C109" s="195" t="s">
        <v>229</v>
      </c>
      <c r="D109" s="196" t="s">
        <v>91</v>
      </c>
      <c r="E109" s="197">
        <v>0.47047000000003802</v>
      </c>
      <c r="F109" s="197">
        <v>0</v>
      </c>
      <c r="G109" s="198">
        <f>E109*F109</f>
        <v>0</v>
      </c>
      <c r="O109" s="192">
        <v>2</v>
      </c>
      <c r="AA109" s="166">
        <v>8</v>
      </c>
      <c r="AB109" s="166">
        <v>0</v>
      </c>
      <c r="AC109" s="166">
        <v>3</v>
      </c>
      <c r="AZ109" s="166">
        <v>1</v>
      </c>
      <c r="BA109" s="166">
        <f>IF(AZ109=1,G109,0)</f>
        <v>0</v>
      </c>
      <c r="BB109" s="166">
        <f>IF(AZ109=2,G109,0)</f>
        <v>0</v>
      </c>
      <c r="BC109" s="166">
        <f>IF(AZ109=3,G109,0)</f>
        <v>0</v>
      </c>
      <c r="BD109" s="166">
        <f>IF(AZ109=4,G109,0)</f>
        <v>0</v>
      </c>
      <c r="BE109" s="166">
        <f>IF(AZ109=5,G109,0)</f>
        <v>0</v>
      </c>
      <c r="CA109" s="199">
        <v>8</v>
      </c>
      <c r="CB109" s="199">
        <v>0</v>
      </c>
      <c r="CZ109" s="166">
        <v>0</v>
      </c>
    </row>
    <row r="110" spans="1:104" x14ac:dyDescent="0.2">
      <c r="A110" s="193">
        <v>62</v>
      </c>
      <c r="B110" s="194" t="s">
        <v>230</v>
      </c>
      <c r="C110" s="195" t="s">
        <v>231</v>
      </c>
      <c r="D110" s="196" t="s">
        <v>91</v>
      </c>
      <c r="E110" s="197">
        <v>0.47047000000003802</v>
      </c>
      <c r="F110" s="197">
        <v>0</v>
      </c>
      <c r="G110" s="198">
        <f>E110*F110</f>
        <v>0</v>
      </c>
      <c r="O110" s="192">
        <v>2</v>
      </c>
      <c r="AA110" s="166">
        <v>8</v>
      </c>
      <c r="AB110" s="166">
        <v>0</v>
      </c>
      <c r="AC110" s="166">
        <v>3</v>
      </c>
      <c r="AZ110" s="166">
        <v>1</v>
      </c>
      <c r="BA110" s="166">
        <f>IF(AZ110=1,G110,0)</f>
        <v>0</v>
      </c>
      <c r="BB110" s="166">
        <f>IF(AZ110=2,G110,0)</f>
        <v>0</v>
      </c>
      <c r="BC110" s="166">
        <f>IF(AZ110=3,G110,0)</f>
        <v>0</v>
      </c>
      <c r="BD110" s="166">
        <f>IF(AZ110=4,G110,0)</f>
        <v>0</v>
      </c>
      <c r="BE110" s="166">
        <f>IF(AZ110=5,G110,0)</f>
        <v>0</v>
      </c>
      <c r="CA110" s="199">
        <v>8</v>
      </c>
      <c r="CB110" s="199">
        <v>0</v>
      </c>
      <c r="CZ110" s="166">
        <v>0</v>
      </c>
    </row>
    <row r="111" spans="1:104" x14ac:dyDescent="0.2">
      <c r="A111" s="193">
        <v>63</v>
      </c>
      <c r="B111" s="194" t="s">
        <v>232</v>
      </c>
      <c r="C111" s="195" t="s">
        <v>233</v>
      </c>
      <c r="D111" s="196" t="s">
        <v>91</v>
      </c>
      <c r="E111" s="197">
        <v>0.47047000000003802</v>
      </c>
      <c r="F111" s="197">
        <v>0</v>
      </c>
      <c r="G111" s="198">
        <f>E111*F111</f>
        <v>0</v>
      </c>
      <c r="O111" s="192">
        <v>2</v>
      </c>
      <c r="AA111" s="166">
        <v>8</v>
      </c>
      <c r="AB111" s="166">
        <v>0</v>
      </c>
      <c r="AC111" s="166">
        <v>3</v>
      </c>
      <c r="AZ111" s="166">
        <v>1</v>
      </c>
      <c r="BA111" s="166">
        <f>IF(AZ111=1,G111,0)</f>
        <v>0</v>
      </c>
      <c r="BB111" s="166">
        <f>IF(AZ111=2,G111,0)</f>
        <v>0</v>
      </c>
      <c r="BC111" s="166">
        <f>IF(AZ111=3,G111,0)</f>
        <v>0</v>
      </c>
      <c r="BD111" s="166">
        <f>IF(AZ111=4,G111,0)</f>
        <v>0</v>
      </c>
      <c r="BE111" s="166">
        <f>IF(AZ111=5,G111,0)</f>
        <v>0</v>
      </c>
      <c r="CA111" s="199">
        <v>8</v>
      </c>
      <c r="CB111" s="199">
        <v>0</v>
      </c>
      <c r="CZ111" s="166">
        <v>0</v>
      </c>
    </row>
    <row r="112" spans="1:104" x14ac:dyDescent="0.2">
      <c r="A112" s="193">
        <v>64</v>
      </c>
      <c r="B112" s="194" t="s">
        <v>234</v>
      </c>
      <c r="C112" s="195" t="s">
        <v>235</v>
      </c>
      <c r="D112" s="196" t="s">
        <v>91</v>
      </c>
      <c r="E112" s="197">
        <v>0.47047000000003802</v>
      </c>
      <c r="F112" s="197">
        <v>0</v>
      </c>
      <c r="G112" s="198">
        <f>E112*F112</f>
        <v>0</v>
      </c>
      <c r="O112" s="192">
        <v>2</v>
      </c>
      <c r="AA112" s="166">
        <v>8</v>
      </c>
      <c r="AB112" s="166">
        <v>0</v>
      </c>
      <c r="AC112" s="166">
        <v>3</v>
      </c>
      <c r="AZ112" s="166">
        <v>1</v>
      </c>
      <c r="BA112" s="166">
        <f>IF(AZ112=1,G112,0)</f>
        <v>0</v>
      </c>
      <c r="BB112" s="166">
        <f>IF(AZ112=2,G112,0)</f>
        <v>0</v>
      </c>
      <c r="BC112" s="166">
        <f>IF(AZ112=3,G112,0)</f>
        <v>0</v>
      </c>
      <c r="BD112" s="166">
        <f>IF(AZ112=4,G112,0)</f>
        <v>0</v>
      </c>
      <c r="BE112" s="166">
        <f>IF(AZ112=5,G112,0)</f>
        <v>0</v>
      </c>
      <c r="CA112" s="199">
        <v>8</v>
      </c>
      <c r="CB112" s="199">
        <v>0</v>
      </c>
      <c r="CZ112" s="166">
        <v>0</v>
      </c>
    </row>
    <row r="113" spans="1:104" x14ac:dyDescent="0.2">
      <c r="A113" s="193">
        <v>65</v>
      </c>
      <c r="B113" s="194" t="s">
        <v>236</v>
      </c>
      <c r="C113" s="195" t="s">
        <v>237</v>
      </c>
      <c r="D113" s="196" t="s">
        <v>91</v>
      </c>
      <c r="E113" s="197">
        <v>0.47047000000003802</v>
      </c>
      <c r="F113" s="197">
        <v>0</v>
      </c>
      <c r="G113" s="198">
        <f>E113*F113</f>
        <v>0</v>
      </c>
      <c r="O113" s="192">
        <v>2</v>
      </c>
      <c r="AA113" s="166">
        <v>8</v>
      </c>
      <c r="AB113" s="166">
        <v>0</v>
      </c>
      <c r="AC113" s="166">
        <v>3</v>
      </c>
      <c r="AZ113" s="166">
        <v>1</v>
      </c>
      <c r="BA113" s="166">
        <f>IF(AZ113=1,G113,0)</f>
        <v>0</v>
      </c>
      <c r="BB113" s="166">
        <f>IF(AZ113=2,G113,0)</f>
        <v>0</v>
      </c>
      <c r="BC113" s="166">
        <f>IF(AZ113=3,G113,0)</f>
        <v>0</v>
      </c>
      <c r="BD113" s="166">
        <f>IF(AZ113=4,G113,0)</f>
        <v>0</v>
      </c>
      <c r="BE113" s="166">
        <f>IF(AZ113=5,G113,0)</f>
        <v>0</v>
      </c>
      <c r="CA113" s="199">
        <v>8</v>
      </c>
      <c r="CB113" s="199">
        <v>0</v>
      </c>
      <c r="CZ113" s="166">
        <v>0</v>
      </c>
    </row>
    <row r="114" spans="1:104" x14ac:dyDescent="0.2">
      <c r="A114" s="208"/>
      <c r="B114" s="209" t="s">
        <v>73</v>
      </c>
      <c r="C114" s="210" t="str">
        <f>CONCATENATE(B108," ",C108)</f>
        <v>D96 Přesuny suti a vybouraných hmot</v>
      </c>
      <c r="D114" s="211"/>
      <c r="E114" s="212"/>
      <c r="F114" s="213"/>
      <c r="G114" s="214">
        <f>SUM(G108:G113)</f>
        <v>0</v>
      </c>
      <c r="O114" s="192">
        <v>4</v>
      </c>
      <c r="BA114" s="215">
        <f>SUM(BA108:BA113)</f>
        <v>0</v>
      </c>
      <c r="BB114" s="215">
        <f>SUM(BB108:BB113)</f>
        <v>0</v>
      </c>
      <c r="BC114" s="215">
        <f>SUM(BC108:BC113)</f>
        <v>0</v>
      </c>
      <c r="BD114" s="215">
        <f>SUM(BD108:BD113)</f>
        <v>0</v>
      </c>
      <c r="BE114" s="215">
        <f>SUM(BE108:BE113)</f>
        <v>0</v>
      </c>
    </row>
    <row r="115" spans="1:104" x14ac:dyDescent="0.2">
      <c r="E115" s="166"/>
    </row>
    <row r="116" spans="1:104" x14ac:dyDescent="0.2">
      <c r="E116" s="166"/>
    </row>
    <row r="117" spans="1:104" x14ac:dyDescent="0.2">
      <c r="E117" s="166"/>
    </row>
    <row r="118" spans="1:104" x14ac:dyDescent="0.2">
      <c r="E118" s="166"/>
    </row>
    <row r="119" spans="1:104" x14ac:dyDescent="0.2">
      <c r="E119" s="166"/>
    </row>
    <row r="120" spans="1:104" x14ac:dyDescent="0.2">
      <c r="E120" s="166"/>
    </row>
    <row r="121" spans="1:104" x14ac:dyDescent="0.2">
      <c r="E121" s="166"/>
    </row>
    <row r="122" spans="1:104" x14ac:dyDescent="0.2">
      <c r="E122" s="166"/>
    </row>
    <row r="123" spans="1:104" x14ac:dyDescent="0.2">
      <c r="E123" s="166"/>
    </row>
    <row r="124" spans="1:104" x14ac:dyDescent="0.2">
      <c r="E124" s="166"/>
    </row>
    <row r="125" spans="1:104" x14ac:dyDescent="0.2">
      <c r="E125" s="166"/>
    </row>
    <row r="126" spans="1:104" x14ac:dyDescent="0.2">
      <c r="E126" s="166"/>
    </row>
    <row r="127" spans="1:104" x14ac:dyDescent="0.2">
      <c r="E127" s="166"/>
    </row>
    <row r="128" spans="1:104" x14ac:dyDescent="0.2">
      <c r="E128" s="166"/>
    </row>
    <row r="129" spans="1:7" x14ac:dyDescent="0.2">
      <c r="E129" s="166"/>
    </row>
    <row r="130" spans="1:7" x14ac:dyDescent="0.2">
      <c r="E130" s="166"/>
    </row>
    <row r="131" spans="1:7" x14ac:dyDescent="0.2">
      <c r="E131" s="166"/>
    </row>
    <row r="132" spans="1:7" x14ac:dyDescent="0.2">
      <c r="E132" s="166"/>
    </row>
    <row r="133" spans="1:7" x14ac:dyDescent="0.2">
      <c r="E133" s="166"/>
    </row>
    <row r="134" spans="1:7" x14ac:dyDescent="0.2">
      <c r="E134" s="166"/>
    </row>
    <row r="135" spans="1:7" x14ac:dyDescent="0.2">
      <c r="E135" s="166"/>
    </row>
    <row r="136" spans="1:7" x14ac:dyDescent="0.2">
      <c r="E136" s="166"/>
    </row>
    <row r="137" spans="1:7" x14ac:dyDescent="0.2">
      <c r="E137" s="166"/>
    </row>
    <row r="138" spans="1:7" x14ac:dyDescent="0.2">
      <c r="A138" s="216"/>
      <c r="B138" s="216"/>
      <c r="C138" s="216"/>
      <c r="D138" s="216"/>
      <c r="E138" s="216"/>
      <c r="F138" s="216"/>
      <c r="G138" s="216"/>
    </row>
    <row r="139" spans="1:7" x14ac:dyDescent="0.2">
      <c r="A139" s="216"/>
      <c r="B139" s="216"/>
      <c r="C139" s="216"/>
      <c r="D139" s="216"/>
      <c r="E139" s="216"/>
      <c r="F139" s="216"/>
      <c r="G139" s="216"/>
    </row>
    <row r="140" spans="1:7" x14ac:dyDescent="0.2">
      <c r="A140" s="216"/>
      <c r="B140" s="216"/>
      <c r="C140" s="216"/>
      <c r="D140" s="216"/>
      <c r="E140" s="216"/>
      <c r="F140" s="216"/>
      <c r="G140" s="216"/>
    </row>
    <row r="141" spans="1:7" x14ac:dyDescent="0.2">
      <c r="A141" s="216"/>
      <c r="B141" s="216"/>
      <c r="C141" s="216"/>
      <c r="D141" s="216"/>
      <c r="E141" s="216"/>
      <c r="F141" s="216"/>
      <c r="G141" s="216"/>
    </row>
    <row r="142" spans="1:7" x14ac:dyDescent="0.2">
      <c r="E142" s="166"/>
    </row>
    <row r="143" spans="1:7" x14ac:dyDescent="0.2">
      <c r="E143" s="166"/>
    </row>
    <row r="144" spans="1:7" x14ac:dyDescent="0.2">
      <c r="E144" s="166"/>
    </row>
    <row r="145" spans="5:5" x14ac:dyDescent="0.2">
      <c r="E145" s="166"/>
    </row>
    <row r="146" spans="5:5" x14ac:dyDescent="0.2">
      <c r="E146" s="166"/>
    </row>
    <row r="147" spans="5:5" x14ac:dyDescent="0.2">
      <c r="E147" s="166"/>
    </row>
    <row r="148" spans="5:5" x14ac:dyDescent="0.2">
      <c r="E148" s="166"/>
    </row>
    <row r="149" spans="5:5" x14ac:dyDescent="0.2">
      <c r="E149" s="166"/>
    </row>
    <row r="150" spans="5:5" x14ac:dyDescent="0.2">
      <c r="E150" s="166"/>
    </row>
    <row r="151" spans="5:5" x14ac:dyDescent="0.2">
      <c r="E151" s="166"/>
    </row>
    <row r="152" spans="5:5" x14ac:dyDescent="0.2">
      <c r="E152" s="166"/>
    </row>
    <row r="153" spans="5:5" x14ac:dyDescent="0.2">
      <c r="E153" s="166"/>
    </row>
    <row r="154" spans="5:5" x14ac:dyDescent="0.2">
      <c r="E154" s="166"/>
    </row>
    <row r="155" spans="5:5" x14ac:dyDescent="0.2">
      <c r="E155" s="166"/>
    </row>
    <row r="156" spans="5:5" x14ac:dyDescent="0.2">
      <c r="E156" s="166"/>
    </row>
    <row r="157" spans="5:5" x14ac:dyDescent="0.2">
      <c r="E157" s="166"/>
    </row>
    <row r="158" spans="5:5" x14ac:dyDescent="0.2">
      <c r="E158" s="166"/>
    </row>
    <row r="159" spans="5:5" x14ac:dyDescent="0.2">
      <c r="E159" s="166"/>
    </row>
    <row r="160" spans="5:5" x14ac:dyDescent="0.2">
      <c r="E160" s="166"/>
    </row>
    <row r="161" spans="1:7" x14ac:dyDescent="0.2">
      <c r="E161" s="166"/>
    </row>
    <row r="162" spans="1:7" x14ac:dyDescent="0.2">
      <c r="E162" s="166"/>
    </row>
    <row r="163" spans="1:7" x14ac:dyDescent="0.2">
      <c r="E163" s="166"/>
    </row>
    <row r="164" spans="1:7" x14ac:dyDescent="0.2">
      <c r="E164" s="166"/>
    </row>
    <row r="165" spans="1:7" x14ac:dyDescent="0.2">
      <c r="E165" s="166"/>
    </row>
    <row r="166" spans="1:7" x14ac:dyDescent="0.2">
      <c r="E166" s="166"/>
    </row>
    <row r="167" spans="1:7" x14ac:dyDescent="0.2">
      <c r="E167" s="166"/>
    </row>
    <row r="168" spans="1:7" x14ac:dyDescent="0.2">
      <c r="E168" s="166"/>
    </row>
    <row r="169" spans="1:7" x14ac:dyDescent="0.2">
      <c r="E169" s="166"/>
    </row>
    <row r="170" spans="1:7" x14ac:dyDescent="0.2">
      <c r="E170" s="166"/>
    </row>
    <row r="171" spans="1:7" x14ac:dyDescent="0.2">
      <c r="E171" s="166"/>
    </row>
    <row r="172" spans="1:7" x14ac:dyDescent="0.2">
      <c r="E172" s="166"/>
    </row>
    <row r="173" spans="1:7" x14ac:dyDescent="0.2">
      <c r="A173" s="217"/>
      <c r="B173" s="217"/>
    </row>
    <row r="174" spans="1:7" x14ac:dyDescent="0.2">
      <c r="A174" s="216"/>
      <c r="B174" s="216"/>
      <c r="C174" s="219"/>
      <c r="D174" s="219"/>
      <c r="E174" s="220"/>
      <c r="F174" s="219"/>
      <c r="G174" s="221"/>
    </row>
    <row r="175" spans="1:7" x14ac:dyDescent="0.2">
      <c r="A175" s="222"/>
      <c r="B175" s="222"/>
      <c r="C175" s="216"/>
      <c r="D175" s="216"/>
      <c r="E175" s="223"/>
      <c r="F175" s="216"/>
      <c r="G175" s="216"/>
    </row>
    <row r="176" spans="1:7" x14ac:dyDescent="0.2">
      <c r="A176" s="216"/>
      <c r="B176" s="216"/>
      <c r="C176" s="216"/>
      <c r="D176" s="216"/>
      <c r="E176" s="223"/>
      <c r="F176" s="216"/>
      <c r="G176" s="216"/>
    </row>
    <row r="177" spans="1:7" x14ac:dyDescent="0.2">
      <c r="A177" s="216"/>
      <c r="B177" s="216"/>
      <c r="C177" s="216"/>
      <c r="D177" s="216"/>
      <c r="E177" s="223"/>
      <c r="F177" s="216"/>
      <c r="G177" s="216"/>
    </row>
    <row r="178" spans="1:7" x14ac:dyDescent="0.2">
      <c r="A178" s="216"/>
      <c r="B178" s="216"/>
      <c r="C178" s="216"/>
      <c r="D178" s="216"/>
      <c r="E178" s="223"/>
      <c r="F178" s="216"/>
      <c r="G178" s="216"/>
    </row>
    <row r="179" spans="1:7" x14ac:dyDescent="0.2">
      <c r="A179" s="216"/>
      <c r="B179" s="216"/>
      <c r="C179" s="216"/>
      <c r="D179" s="216"/>
      <c r="E179" s="223"/>
      <c r="F179" s="216"/>
      <c r="G179" s="216"/>
    </row>
    <row r="180" spans="1:7" x14ac:dyDescent="0.2">
      <c r="A180" s="216"/>
      <c r="B180" s="216"/>
      <c r="C180" s="216"/>
      <c r="D180" s="216"/>
      <c r="E180" s="223"/>
      <c r="F180" s="216"/>
      <c r="G180" s="216"/>
    </row>
    <row r="181" spans="1:7" x14ac:dyDescent="0.2">
      <c r="A181" s="216"/>
      <c r="B181" s="216"/>
      <c r="C181" s="216"/>
      <c r="D181" s="216"/>
      <c r="E181" s="223"/>
      <c r="F181" s="216"/>
      <c r="G181" s="216"/>
    </row>
    <row r="182" spans="1:7" x14ac:dyDescent="0.2">
      <c r="A182" s="216"/>
      <c r="B182" s="216"/>
      <c r="C182" s="216"/>
      <c r="D182" s="216"/>
      <c r="E182" s="223"/>
      <c r="F182" s="216"/>
      <c r="G182" s="216"/>
    </row>
    <row r="183" spans="1:7" x14ac:dyDescent="0.2">
      <c r="A183" s="216"/>
      <c r="B183" s="216"/>
      <c r="C183" s="216"/>
      <c r="D183" s="216"/>
      <c r="E183" s="223"/>
      <c r="F183" s="216"/>
      <c r="G183" s="216"/>
    </row>
    <row r="184" spans="1:7" x14ac:dyDescent="0.2">
      <c r="A184" s="216"/>
      <c r="B184" s="216"/>
      <c r="C184" s="216"/>
      <c r="D184" s="216"/>
      <c r="E184" s="223"/>
      <c r="F184" s="216"/>
      <c r="G184" s="216"/>
    </row>
    <row r="185" spans="1:7" x14ac:dyDescent="0.2">
      <c r="A185" s="216"/>
      <c r="B185" s="216"/>
      <c r="C185" s="216"/>
      <c r="D185" s="216"/>
      <c r="E185" s="223"/>
      <c r="F185" s="216"/>
      <c r="G185" s="216"/>
    </row>
    <row r="186" spans="1:7" x14ac:dyDescent="0.2">
      <c r="A186" s="216"/>
      <c r="B186" s="216"/>
      <c r="C186" s="216"/>
      <c r="D186" s="216"/>
      <c r="E186" s="223"/>
      <c r="F186" s="216"/>
      <c r="G186" s="216"/>
    </row>
    <row r="187" spans="1:7" x14ac:dyDescent="0.2">
      <c r="A187" s="216"/>
      <c r="B187" s="216"/>
      <c r="C187" s="216"/>
      <c r="D187" s="216"/>
      <c r="E187" s="223"/>
      <c r="F187" s="216"/>
      <c r="G187" s="216"/>
    </row>
  </sheetData>
  <mergeCells count="31">
    <mergeCell ref="C63:D63"/>
    <mergeCell ref="C64:D64"/>
    <mergeCell ref="C65:D65"/>
    <mergeCell ref="C51:D51"/>
    <mergeCell ref="C52:D52"/>
    <mergeCell ref="C53:D53"/>
    <mergeCell ref="C56:D56"/>
    <mergeCell ref="C57:D57"/>
    <mergeCell ref="C58:D58"/>
    <mergeCell ref="C43:D43"/>
    <mergeCell ref="C44:D44"/>
    <mergeCell ref="C45:D45"/>
    <mergeCell ref="C47:D47"/>
    <mergeCell ref="C48:D48"/>
    <mergeCell ref="C49:D49"/>
    <mergeCell ref="C32:D32"/>
    <mergeCell ref="C33:D33"/>
    <mergeCell ref="C35:D35"/>
    <mergeCell ref="C36:D36"/>
    <mergeCell ref="C37:D37"/>
    <mergeCell ref="C41:D41"/>
    <mergeCell ref="C18:D18"/>
    <mergeCell ref="C19:D19"/>
    <mergeCell ref="C26:D26"/>
    <mergeCell ref="C27:D27"/>
    <mergeCell ref="C28:D28"/>
    <mergeCell ref="C31:D31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TOPIC</dc:creator>
  <cp:lastModifiedBy>TOPIC</cp:lastModifiedBy>
  <dcterms:created xsi:type="dcterms:W3CDTF">2017-11-07T17:34:19Z</dcterms:created>
  <dcterms:modified xsi:type="dcterms:W3CDTF">2017-11-07T17:35:16Z</dcterms:modified>
</cp:coreProperties>
</file>